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Formato de Pedido (Protegido)" sheetId="1" r:id="rId1"/>
  </sheets>
  <definedNames/>
  <calcPr fullCalcOnLoad="1"/>
</workbook>
</file>

<file path=xl/sharedStrings.xml><?xml version="1.0" encoding="utf-8"?>
<sst xmlns="http://schemas.openxmlformats.org/spreadsheetml/2006/main" count="149" uniqueCount="120">
  <si>
    <t xml:space="preserve">Producto     </t>
  </si>
  <si>
    <t>Descuento</t>
  </si>
  <si>
    <t>Precio con descuento</t>
  </si>
  <si>
    <t>Precio Público</t>
  </si>
  <si>
    <t>Número de Artículos</t>
  </si>
  <si>
    <t>Subtotal</t>
  </si>
  <si>
    <t>Ajo Negro Premium 2000 mg</t>
  </si>
  <si>
    <t>Ajo y Omega Nervios</t>
  </si>
  <si>
    <t>Ajo y Omega Onco Quistes</t>
  </si>
  <si>
    <t>Ajo y Omega Bronquios</t>
  </si>
  <si>
    <t>Ajo y Omega Próstata</t>
  </si>
  <si>
    <t>Ajo y Omega Gastri-colitis</t>
  </si>
  <si>
    <t>Ajo y Omega Presión</t>
  </si>
  <si>
    <t>Ajo y Omega Diabetes</t>
  </si>
  <si>
    <t>Ajo y Omega Riñones</t>
  </si>
  <si>
    <t>Ajo y Omega Reuma Artri</t>
  </si>
  <si>
    <t>Ajo y Omega Circulación</t>
  </si>
  <si>
    <t>Ajo y Omega Colágeno</t>
  </si>
  <si>
    <t>Ajo y Omega Hígado</t>
  </si>
  <si>
    <t>Ajo y Omega Súper B</t>
  </si>
  <si>
    <t>Ajo y Omega Colesterol</t>
  </si>
  <si>
    <t>Artri King</t>
  </si>
  <si>
    <t>Bio Hepat</t>
  </si>
  <si>
    <t>Biotina 10,000 mcg</t>
  </si>
  <si>
    <t>Cir-Vit</t>
  </si>
  <si>
    <t>Clorumag</t>
  </si>
  <si>
    <t xml:space="preserve">Collarín De Turmalina </t>
  </si>
  <si>
    <t>Demograss Clásico</t>
  </si>
  <si>
    <t>Demograss Plus</t>
  </si>
  <si>
    <t>EcoSachets Sanitizante Concentrado</t>
  </si>
  <si>
    <t>Elixir Oil Antiedad Piel Caballero</t>
  </si>
  <si>
    <t>Elixir Oil Piel Joven Dama</t>
  </si>
  <si>
    <t>Fibra Chupa Panza</t>
  </si>
  <si>
    <t>Elixir Oil Piel Madura Dama</t>
  </si>
  <si>
    <t>Elixir Oil Piel Sensible Dama</t>
  </si>
  <si>
    <t>Fibra Ehui Saca La Manteca Cápsulas</t>
  </si>
  <si>
    <t xml:space="preserve">Fibra Ehui Saca La Manteca Polvo </t>
  </si>
  <si>
    <t>Filtro Stick Ionizador y Alcalinizador de Agua</t>
  </si>
  <si>
    <t>Blanqueador Dental de Carbón Activado</t>
  </si>
  <si>
    <t>Gastricool Premium</t>
  </si>
  <si>
    <t>Glucosamina 3 en 1 Reforzado con Ajo</t>
  </si>
  <si>
    <t>Kit Diamond Skin</t>
  </si>
  <si>
    <t>MPSIN</t>
  </si>
  <si>
    <t>Multivitamínico 24 Kilates</t>
  </si>
  <si>
    <t>Neck Comforter (Collarín Cervical)</t>
  </si>
  <si>
    <t>NVS-6</t>
  </si>
  <si>
    <t>Ortiga más Ajo Rey</t>
  </si>
  <si>
    <t>Ortiga más Ajo Rey Extra Forte</t>
  </si>
  <si>
    <t>Perlas de Aceite de Hígado de Bacalao</t>
  </si>
  <si>
    <t>Proxtam</t>
  </si>
  <si>
    <t>Sukrol Mujer</t>
  </si>
  <si>
    <t>Sukrol Vigor Hombre</t>
  </si>
  <si>
    <t>Té Piñalim (2 Cajas / 60 sobres)</t>
  </si>
  <si>
    <t>Test Antidoping de 6 Paneles Multidrogas</t>
  </si>
  <si>
    <t>Total Clean</t>
  </si>
  <si>
    <t xml:space="preserve">Ultravit for Men </t>
  </si>
  <si>
    <t xml:space="preserve">Varifin </t>
  </si>
  <si>
    <t>Veride</t>
  </si>
  <si>
    <t>Vitamina 3 en 1 (Fórmula mejorada)</t>
  </si>
  <si>
    <t>Vitamina C 500 mg. (con Equinácea y Zinc)</t>
  </si>
  <si>
    <t>Suplementos Alimenticios Naturistas</t>
  </si>
  <si>
    <t>Cuidado Personal y Belleza</t>
  </si>
  <si>
    <t>Desintox Desosorante Natural Premium</t>
  </si>
  <si>
    <t>Ozop Jabón Ozonizado</t>
  </si>
  <si>
    <t>Pronapresa Premium Men</t>
  </si>
  <si>
    <t>Bienestar y Salud</t>
  </si>
  <si>
    <t>Bronce Inversión total +$10,000</t>
  </si>
  <si>
    <t>Plata Inversión total +$20,000</t>
  </si>
  <si>
    <t>Oro Inversión total +$30,000</t>
  </si>
  <si>
    <t>INVERSIÓN TOTAL</t>
  </si>
  <si>
    <t>ENVÍO GRATIS EN TODOS LOS PEDIDOS</t>
  </si>
  <si>
    <t>Precios ya incluyen IVA</t>
  </si>
  <si>
    <t>Rain International</t>
  </si>
  <si>
    <t>Soul de Rain International (30 sachets)</t>
  </si>
  <si>
    <t>Core de Rain International (30 sachets)</t>
  </si>
  <si>
    <t>Bend de Rain International (30 sachets)</t>
  </si>
  <si>
    <t>Pure de Rain International (30 sachets)</t>
  </si>
  <si>
    <t>VitalHealth Global</t>
  </si>
  <si>
    <t>LoveKafe</t>
  </si>
  <si>
    <t>NeuroKafe</t>
  </si>
  <si>
    <t>ThermoKafe</t>
  </si>
  <si>
    <t>V-KetoKafe</t>
  </si>
  <si>
    <t>V-Organex</t>
  </si>
  <si>
    <t>Vitarly-L</t>
  </si>
  <si>
    <t>V-Collagen</t>
  </si>
  <si>
    <t>V-Glucalose</t>
  </si>
  <si>
    <t>V-Glutation</t>
  </si>
  <si>
    <t>V-Control</t>
  </si>
  <si>
    <t>V-Curcumax</t>
  </si>
  <si>
    <t>V-Fortyflora</t>
  </si>
  <si>
    <t>V-Omega 3</t>
  </si>
  <si>
    <t>VitalPro</t>
  </si>
  <si>
    <t>V-Nitro</t>
  </si>
  <si>
    <t>V-NRGY</t>
  </si>
  <si>
    <t>V-asculax</t>
  </si>
  <si>
    <t>V-itadol</t>
  </si>
  <si>
    <t>V-italay</t>
  </si>
  <si>
    <t>V-italboost</t>
  </si>
  <si>
    <t>V-itaren</t>
  </si>
  <si>
    <t>V-itax</t>
  </si>
  <si>
    <t>V-TeDetox</t>
  </si>
  <si>
    <t>V-italix</t>
  </si>
  <si>
    <t>Llena esta columna ⏬</t>
  </si>
  <si>
    <t>Formato para Pedido Distribuidores Pronapresa</t>
  </si>
  <si>
    <t>En caso de no contar con disponibilidad de algún(os) artículo(s) del pedido se le informará al cliente lo antes posible antes de efectuar el pago para que opte por cambiar el artículo, ajustar el pedido o esperar a la disponibilidad de artículo(s) faltante(s).</t>
  </si>
  <si>
    <t>Limitación de Responsabilidad: En ningún caso Pronapresa será responsable por daños indirectos, incidentales, especiales, punitivos o consecuentes que surjan del uso de estos productos. Ninguno de estos productos son medicamentos. El consumo de estos productos son responsabilidad de quien los recomienda y de quien los usa.</t>
  </si>
  <si>
    <t>Todos los pedidos están sujetos a disponibilidad de artículos y deben aprobarse primero por Pronapresa antes de realizar algún pago.</t>
  </si>
  <si>
    <t>Ante alguna discrepancia de precio entre este formato de excel o la página web pronapresa.com siempre se tomará en cuenta el precio publicado en la portal web</t>
  </si>
  <si>
    <t>Estas ofertas no incluyen alguna una membresía ni Pronapresa está obligado a mantener estos precios y/o descuentos. Nos reservamos el derecho de actualizar, modificar o cambiar la información de precios y productos en cualquier momento sin previo aviso.</t>
  </si>
  <si>
    <t>El tiempo de Entrega Estimado es de 3 a 5 días hábiles y estará sujeto a variaciones debido a factores como la disponibilidad de inventario y la ubicación del cliente.</t>
  </si>
  <si>
    <r>
      <t xml:space="preserve">Cambia el </t>
    </r>
    <r>
      <rPr>
        <b/>
        <sz val="11"/>
        <color indexed="8"/>
        <rFont val="Roboto"/>
        <family val="0"/>
      </rPr>
      <t>Nivel de Distribuidor</t>
    </r>
    <r>
      <rPr>
        <sz val="11"/>
        <color indexed="8"/>
        <rFont val="Roboto"/>
        <family val="0"/>
      </rPr>
      <t xml:space="preserve"> dando clic aquí ---&gt;</t>
    </r>
  </si>
  <si>
    <r>
      <t xml:space="preserve">Recuerda que debe coincidir el </t>
    </r>
    <r>
      <rPr>
        <b/>
        <sz val="11"/>
        <color indexed="8"/>
        <rFont val="Roboto"/>
        <family val="0"/>
      </rPr>
      <t>Nivel de Distribuidor</t>
    </r>
    <r>
      <rPr>
        <sz val="11"/>
        <color indexed="8"/>
        <rFont val="Roboto"/>
        <family val="0"/>
      </rPr>
      <t xml:space="preserve"> elegido al principio y la </t>
    </r>
    <r>
      <rPr>
        <b/>
        <sz val="11"/>
        <color indexed="8"/>
        <rFont val="Roboto"/>
        <family val="0"/>
      </rPr>
      <t>Inversión Total.</t>
    </r>
  </si>
  <si>
    <t>Una vez completada tu orden de compra, guarda una copia y mándala a Pronapresa para su aprobación ¡Gracias !</t>
  </si>
  <si>
    <t>Para mantener tus descuentos y beneficios como Distribuidor Pronapresa podrás realizar recompras de acuerdo a tu nivel seleccionado:</t>
  </si>
  <si>
    <t>Distribuidor Bronce: Recompra mínima de +$5,000 dentro del periodo de 1 mes máximo a partir de tu primera compra.</t>
  </si>
  <si>
    <t>Distribuidor Plata: Recompra única o acumulable de +$10,000 dentro de un periodo de 2 meses máximo a partir de tu primera compra.</t>
  </si>
  <si>
    <t>Distribuidor Oro: Recompra única o acumuable de +$15,000 dentro de un periodo de 3 meses máximo a partir de tu primera compra.</t>
  </si>
  <si>
    <t>*Las recompras deberán ser mayores a $5,000 con el descuento de tu rango ya incluido. Recuerda que todos tus pedidos son con ENVÍO GRATIS</t>
  </si>
  <si>
    <t>NOTAS:</t>
  </si>
  <si>
    <t>Bronce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</si>
</sst>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quot;$&quot;* #,##0_-;_-&quot;$&quot;* &quot;-&quot;??_-;_-@_-"/>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59">
    <font>
      <sz val="11"/>
      <color theme="1"/>
      <name val="Aptos Narrow"/>
      <family val="2"/>
    </font>
    <font>
      <sz val="11"/>
      <color indexed="8"/>
      <name val="Aptos Narrow"/>
      <family val="2"/>
    </font>
    <font>
      <sz val="8"/>
      <name val="Aptos Narrow"/>
      <family val="2"/>
    </font>
    <font>
      <sz val="11"/>
      <color indexed="17"/>
      <name val="Aptos Narrow"/>
      <family val="2"/>
    </font>
    <font>
      <b/>
      <sz val="11"/>
      <color indexed="52"/>
      <name val="Aptos Narrow"/>
      <family val="2"/>
    </font>
    <font>
      <b/>
      <sz val="11"/>
      <color indexed="9"/>
      <name val="Aptos Narrow"/>
      <family val="2"/>
    </font>
    <font>
      <sz val="11"/>
      <color indexed="52"/>
      <name val="Aptos Narrow"/>
      <family val="2"/>
    </font>
    <font>
      <b/>
      <sz val="15"/>
      <color indexed="56"/>
      <name val="Aptos Narrow"/>
      <family val="2"/>
    </font>
    <font>
      <b/>
      <sz val="11"/>
      <color indexed="56"/>
      <name val="Aptos Narrow"/>
      <family val="2"/>
    </font>
    <font>
      <sz val="11"/>
      <color indexed="9"/>
      <name val="Aptos Narrow"/>
      <family val="2"/>
    </font>
    <font>
      <sz val="11"/>
      <color indexed="62"/>
      <name val="Aptos Narrow"/>
      <family val="2"/>
    </font>
    <font>
      <sz val="11"/>
      <color indexed="20"/>
      <name val="Aptos Narrow"/>
      <family val="2"/>
    </font>
    <font>
      <sz val="11"/>
      <color indexed="60"/>
      <name val="Aptos Narrow"/>
      <family val="2"/>
    </font>
    <font>
      <b/>
      <sz val="11"/>
      <color indexed="63"/>
      <name val="Aptos Narrow"/>
      <family val="2"/>
    </font>
    <font>
      <sz val="11"/>
      <color indexed="10"/>
      <name val="Aptos Narrow"/>
      <family val="2"/>
    </font>
    <font>
      <i/>
      <sz val="11"/>
      <color indexed="23"/>
      <name val="Aptos Narrow"/>
      <family val="2"/>
    </font>
    <font>
      <sz val="18"/>
      <color indexed="56"/>
      <name val="Aptos Display"/>
      <family val="2"/>
    </font>
    <font>
      <b/>
      <sz val="13"/>
      <color indexed="56"/>
      <name val="Aptos Narrow"/>
      <family val="2"/>
    </font>
    <font>
      <b/>
      <sz val="11"/>
      <color indexed="8"/>
      <name val="Aptos Narrow"/>
      <family val="2"/>
    </font>
    <font>
      <b/>
      <sz val="18"/>
      <color indexed="8"/>
      <name val="Roboto"/>
      <family val="0"/>
    </font>
    <font>
      <sz val="11"/>
      <color indexed="8"/>
      <name val="Roboto"/>
      <family val="0"/>
    </font>
    <font>
      <sz val="18"/>
      <color indexed="8"/>
      <name val="Roboto"/>
      <family val="0"/>
    </font>
    <font>
      <b/>
      <sz val="11"/>
      <color indexed="8"/>
      <name val="Roboto"/>
      <family val="0"/>
    </font>
    <font>
      <b/>
      <sz val="11"/>
      <color indexed="9"/>
      <name val="Roboto"/>
      <family val="0"/>
    </font>
    <font>
      <b/>
      <sz val="16"/>
      <color indexed="9"/>
      <name val="Roboto"/>
      <family val="0"/>
    </font>
    <font>
      <b/>
      <sz val="11"/>
      <color indexed="10"/>
      <name val="Roboto"/>
      <family val="0"/>
    </font>
    <font>
      <sz val="11"/>
      <color indexed="10"/>
      <name val="Roboto"/>
      <family val="0"/>
    </font>
    <font>
      <b/>
      <sz val="12"/>
      <color indexed="8"/>
      <name val="Roboto"/>
      <family val="0"/>
    </font>
    <font>
      <b/>
      <sz val="14"/>
      <color indexed="8"/>
      <name val="Roboto"/>
      <family val="0"/>
    </font>
    <font>
      <sz val="10"/>
      <color indexed="8"/>
      <name val="Roboto"/>
      <family val="0"/>
    </font>
    <font>
      <b/>
      <sz val="10"/>
      <color indexed="8"/>
      <name val="Roboto"/>
      <family val="0"/>
    </font>
    <font>
      <sz val="11"/>
      <color rgb="FF006100"/>
      <name val="Aptos Narrow"/>
      <family val="2"/>
    </font>
    <font>
      <b/>
      <sz val="11"/>
      <color rgb="FFFA7D00"/>
      <name val="Aptos Narrow"/>
      <family val="2"/>
    </font>
    <font>
      <b/>
      <sz val="11"/>
      <color theme="0"/>
      <name val="Aptos Narrow"/>
      <family val="2"/>
    </font>
    <font>
      <sz val="11"/>
      <color rgb="FFFA7D00"/>
      <name val="Aptos Narrow"/>
      <family val="2"/>
    </font>
    <font>
      <b/>
      <sz val="15"/>
      <color theme="3"/>
      <name val="Aptos Narrow"/>
      <family val="2"/>
    </font>
    <font>
      <b/>
      <sz val="11"/>
      <color theme="3"/>
      <name val="Aptos Narrow"/>
      <family val="2"/>
    </font>
    <font>
      <sz val="11"/>
      <color theme="0"/>
      <name val="Aptos Narrow"/>
      <family val="2"/>
    </font>
    <font>
      <sz val="11"/>
      <color rgb="FF3F3F76"/>
      <name val="Aptos Narrow"/>
      <family val="2"/>
    </font>
    <font>
      <sz val="11"/>
      <color rgb="FF9C0006"/>
      <name val="Aptos Narrow"/>
      <family val="2"/>
    </font>
    <font>
      <sz val="11"/>
      <color rgb="FF9C5700"/>
      <name val="Aptos Narrow"/>
      <family val="2"/>
    </font>
    <font>
      <b/>
      <sz val="11"/>
      <color rgb="FF3F3F3F"/>
      <name val="Aptos Narrow"/>
      <family val="2"/>
    </font>
    <font>
      <sz val="11"/>
      <color rgb="FFFF0000"/>
      <name val="Aptos Narrow"/>
      <family val="2"/>
    </font>
    <font>
      <i/>
      <sz val="11"/>
      <color rgb="FF7F7F7F"/>
      <name val="Aptos Narrow"/>
      <family val="2"/>
    </font>
    <font>
      <sz val="18"/>
      <color theme="3"/>
      <name val="Aptos Display"/>
      <family val="2"/>
    </font>
    <font>
      <b/>
      <sz val="13"/>
      <color theme="3"/>
      <name val="Aptos Narrow"/>
      <family val="2"/>
    </font>
    <font>
      <b/>
      <sz val="11"/>
      <color theme="1"/>
      <name val="Aptos Narrow"/>
      <family val="2"/>
    </font>
    <font>
      <b/>
      <sz val="18"/>
      <color theme="1"/>
      <name val="Roboto"/>
      <family val="0"/>
    </font>
    <font>
      <sz val="11"/>
      <color theme="1"/>
      <name val="Roboto"/>
      <family val="0"/>
    </font>
    <font>
      <sz val="18"/>
      <color theme="1"/>
      <name val="Roboto"/>
      <family val="0"/>
    </font>
    <font>
      <b/>
      <sz val="11"/>
      <color theme="0"/>
      <name val="Roboto"/>
      <family val="0"/>
    </font>
    <font>
      <b/>
      <sz val="11"/>
      <color theme="1"/>
      <name val="Roboto"/>
      <family val="0"/>
    </font>
    <font>
      <b/>
      <sz val="16"/>
      <color theme="0"/>
      <name val="Roboto"/>
      <family val="0"/>
    </font>
    <font>
      <b/>
      <sz val="11"/>
      <color rgb="FFFF0000"/>
      <name val="Roboto"/>
      <family val="0"/>
    </font>
    <font>
      <sz val="11"/>
      <color rgb="FFFF0000"/>
      <name val="Roboto"/>
      <family val="0"/>
    </font>
    <font>
      <b/>
      <sz val="12"/>
      <color theme="1"/>
      <name val="Roboto"/>
      <family val="0"/>
    </font>
    <font>
      <b/>
      <sz val="14"/>
      <color theme="1"/>
      <name val="Roboto"/>
      <family val="0"/>
    </font>
    <font>
      <sz val="10"/>
      <color theme="1"/>
      <name val="Roboto"/>
      <family val="0"/>
    </font>
    <font>
      <b/>
      <sz val="10"/>
      <color theme="1"/>
      <name val="Roboto"/>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FC230"/>
        <bgColor indexed="64"/>
      </patternFill>
    </fill>
    <fill>
      <patternFill patternType="solid">
        <fgColor theme="2" tint="-0.09996999800205231"/>
        <bgColor indexed="64"/>
      </patternFill>
    </fill>
    <fill>
      <patternFill patternType="solid">
        <fgColor rgb="FF20BEC2"/>
        <bgColor indexed="64"/>
      </patternFill>
    </fill>
    <fill>
      <patternFill patternType="solid">
        <fgColor rgb="FFFFC000"/>
        <bgColor indexed="64"/>
      </patternFill>
    </fill>
    <fill>
      <patternFill patternType="solid">
        <fgColor theme="8" tint="-0.2499700039625167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double">
        <color rgb="FF3F3F3F"/>
      </bottom>
    </border>
    <border>
      <left/>
      <right/>
      <top/>
      <bottom style="thin"/>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
      <left/>
      <right/>
      <top style="medium"/>
      <bottom/>
    </border>
    <border>
      <left style="medium">
        <color rgb="FFCCCCCC"/>
      </left>
      <right style="medium">
        <color rgb="FFCCCCCC"/>
      </right>
      <top style="medium">
        <color rgb="FFCCCCCC"/>
      </top>
      <bottom style="medium">
        <color rgb="FFCCCCCC"/>
      </bottom>
    </border>
    <border>
      <left style="medium">
        <color rgb="FFCCCCCC"/>
      </left>
      <right>
        <color indexed="63"/>
      </right>
      <top style="medium">
        <color rgb="FFCCCCCC"/>
      </top>
      <bottom style="medium">
        <color rgb="FFCCCCCC"/>
      </bottom>
    </border>
    <border>
      <left>
        <color indexed="63"/>
      </left>
      <right>
        <color indexed="63"/>
      </right>
      <top style="medium">
        <color rgb="FFCCCCCC"/>
      </top>
      <bottom style="medium">
        <color rgb="FFCCCCCC"/>
      </bottom>
    </border>
    <border>
      <left>
        <color indexed="63"/>
      </left>
      <right style="medium">
        <color rgb="FFCCCCCC"/>
      </right>
      <top style="medium">
        <color rgb="FFCCCCCC"/>
      </top>
      <bottom style="medium">
        <color rgb="FFCCCCCC"/>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56">
    <xf numFmtId="0" fontId="0" fillId="0" borderId="0" xfId="0" applyFont="1" applyAlignment="1">
      <alignment/>
    </xf>
    <xf numFmtId="0" fontId="47" fillId="0" borderId="0" xfId="0" applyFont="1" applyAlignment="1">
      <alignment horizontal="center" vertical="center"/>
    </xf>
    <xf numFmtId="0" fontId="48" fillId="0" borderId="0" xfId="0" applyFont="1" applyAlignment="1">
      <alignment/>
    </xf>
    <xf numFmtId="0" fontId="49" fillId="0" borderId="0" xfId="0" applyFont="1" applyAlignment="1">
      <alignment/>
    </xf>
    <xf numFmtId="9" fontId="48" fillId="0" borderId="0" xfId="53" applyFont="1" applyAlignment="1">
      <alignment horizontal="center" vertical="center"/>
    </xf>
    <xf numFmtId="44" fontId="48" fillId="0" borderId="0" xfId="49" applyFont="1" applyAlignment="1">
      <alignment horizontal="center" vertical="center"/>
    </xf>
    <xf numFmtId="0" fontId="48" fillId="0" borderId="0" xfId="0" applyFont="1" applyAlignment="1">
      <alignment horizontal="center"/>
    </xf>
    <xf numFmtId="44" fontId="48" fillId="0" borderId="0" xfId="49" applyFont="1" applyAlignment="1">
      <alignment/>
    </xf>
    <xf numFmtId="164" fontId="48" fillId="0" borderId="0" xfId="49" applyNumberFormat="1" applyFont="1" applyAlignment="1">
      <alignment horizontal="center" vertical="center"/>
    </xf>
    <xf numFmtId="0" fontId="48" fillId="0" borderId="0" xfId="0" applyFont="1" applyAlignment="1">
      <alignment horizontal="left" vertical="center"/>
    </xf>
    <xf numFmtId="44" fontId="48" fillId="0" borderId="0" xfId="49" applyFont="1" applyAlignment="1" applyProtection="1">
      <alignment/>
      <protection/>
    </xf>
    <xf numFmtId="0" fontId="48" fillId="0" borderId="0" xfId="0" applyFont="1" applyAlignment="1">
      <alignment horizontal="left" vertical="center" wrapText="1"/>
    </xf>
    <xf numFmtId="0" fontId="50" fillId="25" borderId="0" xfId="41" applyFont="1" applyBorder="1" applyAlignment="1" applyProtection="1">
      <alignment horizontal="center" vertical="center"/>
      <protection locked="0"/>
    </xf>
    <xf numFmtId="0" fontId="50" fillId="25" borderId="10" xfId="41" applyFont="1" applyBorder="1" applyAlignment="1" applyProtection="1">
      <alignment horizontal="center" vertical="center"/>
      <protection locked="0"/>
    </xf>
    <xf numFmtId="0" fontId="51" fillId="0" borderId="0" xfId="0" applyFont="1" applyAlignment="1">
      <alignment horizontal="center" vertical="center"/>
    </xf>
    <xf numFmtId="0" fontId="48" fillId="0" borderId="0" xfId="0" applyFont="1" applyAlignment="1">
      <alignment horizontal="center" vertical="center"/>
    </xf>
    <xf numFmtId="0" fontId="48" fillId="0" borderId="0" xfId="0" applyFont="1" applyAlignment="1">
      <alignment horizontal="center" vertical="center"/>
    </xf>
    <xf numFmtId="0" fontId="50" fillId="28" borderId="0" xfId="0" applyFont="1" applyFill="1" applyAlignment="1">
      <alignment horizontal="center" vertical="center" wrapText="1"/>
    </xf>
    <xf numFmtId="0" fontId="52" fillId="33" borderId="11" xfId="0" applyFont="1" applyFill="1" applyBorder="1" applyAlignment="1">
      <alignment horizontal="center" vertical="center"/>
    </xf>
    <xf numFmtId="0" fontId="48" fillId="34" borderId="12" xfId="0" applyFont="1" applyFill="1" applyBorder="1" applyAlignment="1">
      <alignment horizontal="center" vertical="center"/>
    </xf>
    <xf numFmtId="164" fontId="48" fillId="34" borderId="12" xfId="49" applyNumberFormat="1" applyFont="1" applyFill="1" applyBorder="1" applyAlignment="1">
      <alignment horizontal="center" vertical="center" wrapText="1"/>
    </xf>
    <xf numFmtId="9" fontId="48" fillId="34" borderId="12" xfId="53" applyFont="1" applyFill="1" applyBorder="1" applyAlignment="1">
      <alignment horizontal="center" vertical="center"/>
    </xf>
    <xf numFmtId="44" fontId="48" fillId="34" borderId="12" xfId="49" applyFont="1" applyFill="1" applyBorder="1" applyAlignment="1">
      <alignment horizontal="center" vertical="center" wrapText="1"/>
    </xf>
    <xf numFmtId="164" fontId="48" fillId="0" borderId="0" xfId="49" applyNumberFormat="1" applyFont="1" applyAlignment="1" applyProtection="1">
      <alignment horizontal="center" vertical="center"/>
      <protection/>
    </xf>
    <xf numFmtId="9" fontId="53" fillId="0" borderId="0" xfId="53" applyFont="1" applyAlignment="1" applyProtection="1">
      <alignment horizontal="center" vertical="center"/>
      <protection/>
    </xf>
    <xf numFmtId="44" fontId="48" fillId="0" borderId="0" xfId="49" applyFont="1" applyAlignment="1" applyProtection="1">
      <alignment horizontal="center" vertical="center"/>
      <protection/>
    </xf>
    <xf numFmtId="0" fontId="48" fillId="0" borderId="0" xfId="0" applyFont="1" applyAlignment="1" applyProtection="1">
      <alignment horizontal="center"/>
      <protection locked="0"/>
    </xf>
    <xf numFmtId="9" fontId="54" fillId="0" borderId="0" xfId="53" applyFont="1" applyAlignment="1" applyProtection="1">
      <alignment horizontal="center" vertical="center"/>
      <protection/>
    </xf>
    <xf numFmtId="44" fontId="55" fillId="0" borderId="13" xfId="49" applyFont="1" applyBorder="1" applyAlignment="1">
      <alignment horizontal="center" vertical="center"/>
    </xf>
    <xf numFmtId="0" fontId="55" fillId="0" borderId="14" xfId="0" applyFont="1" applyBorder="1" applyAlignment="1">
      <alignment horizontal="center"/>
    </xf>
    <xf numFmtId="44" fontId="55" fillId="0" borderId="15" xfId="49" applyFont="1" applyBorder="1" applyAlignment="1">
      <alignment/>
    </xf>
    <xf numFmtId="0" fontId="52" fillId="35" borderId="11" xfId="0" applyFont="1" applyFill="1" applyBorder="1" applyAlignment="1">
      <alignment horizontal="center" vertical="center"/>
    </xf>
    <xf numFmtId="44" fontId="55" fillId="0" borderId="15" xfId="0" applyNumberFormat="1" applyFont="1" applyBorder="1" applyAlignment="1">
      <alignment horizontal="center"/>
    </xf>
    <xf numFmtId="0" fontId="52" fillId="36" borderId="11" xfId="0" applyFont="1" applyFill="1" applyBorder="1" applyAlignment="1">
      <alignment horizontal="center" vertical="center"/>
    </xf>
    <xf numFmtId="0" fontId="52" fillId="37" borderId="11" xfId="0" applyFont="1" applyFill="1" applyBorder="1" applyAlignment="1">
      <alignment horizontal="center" vertical="center"/>
    </xf>
    <xf numFmtId="44" fontId="55" fillId="0" borderId="0" xfId="49" applyFont="1" applyBorder="1" applyAlignment="1">
      <alignment horizontal="center" vertical="center"/>
    </xf>
    <xf numFmtId="0" fontId="55" fillId="0" borderId="0" xfId="0" applyFont="1" applyAlignment="1">
      <alignment horizontal="center"/>
    </xf>
    <xf numFmtId="44" fontId="55" fillId="0" borderId="0" xfId="0" applyNumberFormat="1" applyFont="1" applyAlignment="1">
      <alignment horizontal="center"/>
    </xf>
    <xf numFmtId="0" fontId="52" fillId="28" borderId="11" xfId="0" applyFont="1" applyFill="1" applyBorder="1" applyAlignment="1">
      <alignment horizontal="center" vertical="center"/>
    </xf>
    <xf numFmtId="44" fontId="56" fillId="0" borderId="15" xfId="0" applyNumberFormat="1" applyFont="1" applyBorder="1" applyAlignment="1">
      <alignment horizontal="center"/>
    </xf>
    <xf numFmtId="9" fontId="48" fillId="0" borderId="0" xfId="53" applyFont="1" applyBorder="1" applyAlignment="1">
      <alignment horizontal="left" vertical="center" wrapText="1"/>
    </xf>
    <xf numFmtId="0" fontId="48" fillId="0" borderId="0" xfId="0" applyFont="1" applyAlignment="1">
      <alignment vertical="center"/>
    </xf>
    <xf numFmtId="44" fontId="56" fillId="0" borderId="13" xfId="49" applyFont="1" applyBorder="1" applyAlignment="1">
      <alignment horizontal="center" vertical="center"/>
    </xf>
    <xf numFmtId="44" fontId="56" fillId="0" borderId="15" xfId="49" applyFont="1" applyBorder="1" applyAlignment="1">
      <alignment horizontal="center" vertical="center"/>
    </xf>
    <xf numFmtId="0" fontId="56" fillId="0" borderId="16" xfId="0" applyFont="1" applyBorder="1" applyAlignment="1">
      <alignment horizontal="center"/>
    </xf>
    <xf numFmtId="9" fontId="48" fillId="0" borderId="17" xfId="53" applyFont="1" applyBorder="1" applyAlignment="1">
      <alignment horizontal="center" vertical="center" wrapText="1"/>
    </xf>
    <xf numFmtId="0" fontId="0" fillId="0" borderId="18" xfId="0" applyBorder="1" applyAlignment="1">
      <alignment wrapText="1"/>
    </xf>
    <xf numFmtId="0" fontId="0" fillId="0" borderId="18" xfId="0" applyBorder="1" applyAlignment="1">
      <alignment vertical="center" wrapText="1"/>
    </xf>
    <xf numFmtId="0" fontId="51" fillId="0" borderId="19" xfId="0" applyFont="1" applyBorder="1" applyAlignment="1">
      <alignment horizontal="center" vertical="center" wrapText="1"/>
    </xf>
    <xf numFmtId="0" fontId="51" fillId="0" borderId="20" xfId="0" applyFont="1" applyBorder="1" applyAlignment="1">
      <alignment horizontal="center" vertical="center" wrapText="1"/>
    </xf>
    <xf numFmtId="0" fontId="51" fillId="0" borderId="21" xfId="0" applyFont="1" applyBorder="1" applyAlignment="1">
      <alignment horizontal="center" vertical="center" wrapText="1"/>
    </xf>
    <xf numFmtId="0" fontId="57" fillId="0" borderId="19" xfId="0" applyFont="1" applyBorder="1" applyAlignment="1">
      <alignment horizontal="left" vertical="center" wrapText="1"/>
    </xf>
    <xf numFmtId="0" fontId="57" fillId="0" borderId="20" xfId="0" applyFont="1" applyBorder="1" applyAlignment="1">
      <alignment horizontal="left" vertical="center" wrapText="1"/>
    </xf>
    <xf numFmtId="0" fontId="57" fillId="0" borderId="21" xfId="0" applyFont="1" applyBorder="1" applyAlignment="1">
      <alignment horizontal="left" vertical="center" wrapText="1"/>
    </xf>
    <xf numFmtId="0" fontId="0" fillId="0" borderId="18" xfId="0" applyBorder="1" applyAlignment="1">
      <alignment horizontal="left" vertical="center" wrapText="1"/>
    </xf>
    <xf numFmtId="0" fontId="58" fillId="0" borderId="18" xfId="0" applyFont="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34"/>
  <sheetViews>
    <sheetView tabSelected="1" zoomScalePageLayoutView="0" workbookViewId="0" topLeftCell="A1">
      <selection activeCell="A1" sqref="A1:F1"/>
    </sheetView>
  </sheetViews>
  <sheetFormatPr defaultColWidth="11.19921875" defaultRowHeight="14.25"/>
  <cols>
    <col min="1" max="1" width="45.09765625" style="2" customWidth="1"/>
    <col min="2" max="2" width="10.59765625" style="8" customWidth="1"/>
    <col min="3" max="3" width="11.3984375" style="4" customWidth="1"/>
    <col min="4" max="4" width="12.3984375" style="5" customWidth="1"/>
    <col min="5" max="5" width="14" style="6" customWidth="1"/>
    <col min="6" max="6" width="18.3984375" style="7" customWidth="1"/>
    <col min="7" max="16384" width="11.3984375" style="2" customWidth="1"/>
  </cols>
  <sheetData>
    <row r="1" spans="1:6" ht="24.75" customHeight="1">
      <c r="A1" s="1" t="s">
        <v>103</v>
      </c>
      <c r="B1" s="1"/>
      <c r="C1" s="1"/>
      <c r="D1" s="1"/>
      <c r="E1" s="1"/>
      <c r="F1" s="1"/>
    </row>
    <row r="2" ht="18" customHeight="1">
      <c r="B2" s="3"/>
    </row>
    <row r="3" spans="5:6" ht="15">
      <c r="E3" s="9" t="s">
        <v>66</v>
      </c>
      <c r="F3" s="10"/>
    </row>
    <row r="4" spans="1:6" ht="15">
      <c r="A4" s="11" t="s">
        <v>110</v>
      </c>
      <c r="B4" s="11"/>
      <c r="C4" s="12" t="s">
        <v>119</v>
      </c>
      <c r="E4" s="9" t="s">
        <v>67</v>
      </c>
      <c r="F4" s="10"/>
    </row>
    <row r="5" spans="1:6" ht="15.75" thickBot="1">
      <c r="A5" s="11"/>
      <c r="B5" s="11"/>
      <c r="C5" s="13"/>
      <c r="E5" s="9" t="s">
        <v>68</v>
      </c>
      <c r="F5" s="10"/>
    </row>
    <row r="6" ht="15.75" thickTop="1"/>
    <row r="7" spans="1:6" ht="15">
      <c r="A7" s="14" t="s">
        <v>70</v>
      </c>
      <c r="B7" s="14"/>
      <c r="C7" s="14"/>
      <c r="D7" s="14"/>
      <c r="E7" s="14"/>
      <c r="F7" s="14"/>
    </row>
    <row r="8" spans="1:6" ht="21" customHeight="1">
      <c r="A8" s="15" t="s">
        <v>71</v>
      </c>
      <c r="B8" s="15"/>
      <c r="C8" s="15"/>
      <c r="D8" s="15"/>
      <c r="E8" s="15"/>
      <c r="F8" s="15"/>
    </row>
    <row r="9" spans="1:6" ht="30">
      <c r="A9" s="16"/>
      <c r="B9" s="16"/>
      <c r="C9" s="16"/>
      <c r="D9" s="16"/>
      <c r="E9" s="17" t="s">
        <v>102</v>
      </c>
      <c r="F9" s="16"/>
    </row>
    <row r="10" spans="1:6" ht="20.25">
      <c r="A10" s="18" t="s">
        <v>60</v>
      </c>
      <c r="B10" s="18"/>
      <c r="C10" s="18"/>
      <c r="D10" s="18"/>
      <c r="E10" s="18"/>
      <c r="F10" s="18"/>
    </row>
    <row r="11" spans="1:6" s="16" customFormat="1" ht="32.25" customHeight="1">
      <c r="A11" s="19" t="s">
        <v>0</v>
      </c>
      <c r="B11" s="20" t="s">
        <v>3</v>
      </c>
      <c r="C11" s="21" t="s">
        <v>1</v>
      </c>
      <c r="D11" s="22" t="s">
        <v>2</v>
      </c>
      <c r="E11" s="20" t="s">
        <v>4</v>
      </c>
      <c r="F11" s="22" t="s">
        <v>5</v>
      </c>
    </row>
    <row r="12" spans="1:6" ht="15">
      <c r="A12" s="2" t="s">
        <v>64</v>
      </c>
      <c r="B12" s="23">
        <v>329</v>
      </c>
      <c r="C12" s="24">
        <f>IF($C$4="Bronce",0.3,IF($C$4="Plata",0.35,IF($C$4="Oro",0.4,0)))</f>
        <v>0.3</v>
      </c>
      <c r="D12" s="25">
        <f aca="true" t="shared" si="0" ref="D12:D30">B12*(1-C12)</f>
        <v>230.29999999999998</v>
      </c>
      <c r="E12" s="26"/>
      <c r="F12" s="7">
        <f aca="true" t="shared" si="1" ref="F12:F55">D12*E12</f>
        <v>0</v>
      </c>
    </row>
    <row r="13" spans="1:6" ht="15">
      <c r="A13" s="2" t="s">
        <v>6</v>
      </c>
      <c r="B13" s="23">
        <v>184</v>
      </c>
      <c r="C13" s="27">
        <f>IF($C$4="Bronce",0.2,IF($C$4="Plata",0.3,IF($C$4="Oro",0.35,0)))</f>
        <v>0.2</v>
      </c>
      <c r="D13" s="25">
        <f t="shared" si="0"/>
        <v>147.20000000000002</v>
      </c>
      <c r="E13" s="26"/>
      <c r="F13" s="7">
        <f t="shared" si="1"/>
        <v>0</v>
      </c>
    </row>
    <row r="14" spans="1:6" ht="15">
      <c r="A14" s="2" t="s">
        <v>9</v>
      </c>
      <c r="B14" s="23">
        <v>165</v>
      </c>
      <c r="C14" s="27">
        <f aca="true" t="shared" si="2" ref="C14:C55">IF($C$4="Bronce",0.2,IF($C$4="Plata",0.3,IF($C$4="Oro",0.35,0)))</f>
        <v>0.2</v>
      </c>
      <c r="D14" s="25">
        <f t="shared" si="0"/>
        <v>132</v>
      </c>
      <c r="E14" s="26"/>
      <c r="F14" s="7">
        <f t="shared" si="1"/>
        <v>0</v>
      </c>
    </row>
    <row r="15" spans="1:6" ht="15">
      <c r="A15" s="2" t="s">
        <v>16</v>
      </c>
      <c r="B15" s="23">
        <v>165</v>
      </c>
      <c r="C15" s="27">
        <f t="shared" si="2"/>
        <v>0.2</v>
      </c>
      <c r="D15" s="25">
        <f t="shared" si="0"/>
        <v>132</v>
      </c>
      <c r="E15" s="26"/>
      <c r="F15" s="7">
        <f t="shared" si="1"/>
        <v>0</v>
      </c>
    </row>
    <row r="16" spans="1:6" ht="15">
      <c r="A16" s="2" t="s">
        <v>17</v>
      </c>
      <c r="B16" s="23">
        <v>165</v>
      </c>
      <c r="C16" s="27">
        <f t="shared" si="2"/>
        <v>0.2</v>
      </c>
      <c r="D16" s="25">
        <f t="shared" si="0"/>
        <v>132</v>
      </c>
      <c r="E16" s="26"/>
      <c r="F16" s="7">
        <f t="shared" si="1"/>
        <v>0</v>
      </c>
    </row>
    <row r="17" spans="1:6" ht="15">
      <c r="A17" s="2" t="s">
        <v>20</v>
      </c>
      <c r="B17" s="23">
        <v>165</v>
      </c>
      <c r="C17" s="27">
        <f t="shared" si="2"/>
        <v>0.2</v>
      </c>
      <c r="D17" s="25">
        <f t="shared" si="0"/>
        <v>132</v>
      </c>
      <c r="E17" s="26"/>
      <c r="F17" s="7">
        <f t="shared" si="1"/>
        <v>0</v>
      </c>
    </row>
    <row r="18" spans="1:6" ht="15">
      <c r="A18" s="2" t="s">
        <v>13</v>
      </c>
      <c r="B18" s="23">
        <v>165</v>
      </c>
      <c r="C18" s="27">
        <f t="shared" si="2"/>
        <v>0.2</v>
      </c>
      <c r="D18" s="25">
        <f t="shared" si="0"/>
        <v>132</v>
      </c>
      <c r="E18" s="26"/>
      <c r="F18" s="7">
        <f t="shared" si="1"/>
        <v>0</v>
      </c>
    </row>
    <row r="19" spans="1:6" ht="15">
      <c r="A19" s="2" t="s">
        <v>11</v>
      </c>
      <c r="B19" s="23">
        <v>165</v>
      </c>
      <c r="C19" s="27">
        <f t="shared" si="2"/>
        <v>0.2</v>
      </c>
      <c r="D19" s="25">
        <f t="shared" si="0"/>
        <v>132</v>
      </c>
      <c r="E19" s="26"/>
      <c r="F19" s="7">
        <f t="shared" si="1"/>
        <v>0</v>
      </c>
    </row>
    <row r="20" spans="1:6" ht="15">
      <c r="A20" s="2" t="s">
        <v>18</v>
      </c>
      <c r="B20" s="23">
        <v>165</v>
      </c>
      <c r="C20" s="27">
        <f t="shared" si="2"/>
        <v>0.2</v>
      </c>
      <c r="D20" s="25">
        <f t="shared" si="0"/>
        <v>132</v>
      </c>
      <c r="E20" s="26"/>
      <c r="F20" s="7">
        <f t="shared" si="1"/>
        <v>0</v>
      </c>
    </row>
    <row r="21" spans="1:6" ht="15">
      <c r="A21" s="2" t="s">
        <v>7</v>
      </c>
      <c r="B21" s="23">
        <v>165</v>
      </c>
      <c r="C21" s="27">
        <f t="shared" si="2"/>
        <v>0.2</v>
      </c>
      <c r="D21" s="25">
        <f t="shared" si="0"/>
        <v>132</v>
      </c>
      <c r="E21" s="26"/>
      <c r="F21" s="7">
        <f t="shared" si="1"/>
        <v>0</v>
      </c>
    </row>
    <row r="22" spans="1:6" ht="15">
      <c r="A22" s="2" t="s">
        <v>8</v>
      </c>
      <c r="B22" s="23">
        <v>165</v>
      </c>
      <c r="C22" s="27">
        <f t="shared" si="2"/>
        <v>0.2</v>
      </c>
      <c r="D22" s="25">
        <f t="shared" si="0"/>
        <v>132</v>
      </c>
      <c r="E22" s="26"/>
      <c r="F22" s="7">
        <f t="shared" si="1"/>
        <v>0</v>
      </c>
    </row>
    <row r="23" spans="1:6" ht="15">
      <c r="A23" s="2" t="s">
        <v>12</v>
      </c>
      <c r="B23" s="23">
        <v>165</v>
      </c>
      <c r="C23" s="27">
        <f t="shared" si="2"/>
        <v>0.2</v>
      </c>
      <c r="D23" s="25">
        <f t="shared" si="0"/>
        <v>132</v>
      </c>
      <c r="E23" s="26"/>
      <c r="F23" s="7">
        <f t="shared" si="1"/>
        <v>0</v>
      </c>
    </row>
    <row r="24" spans="1:6" ht="15">
      <c r="A24" s="2" t="s">
        <v>10</v>
      </c>
      <c r="B24" s="23">
        <v>165</v>
      </c>
      <c r="C24" s="27">
        <f t="shared" si="2"/>
        <v>0.2</v>
      </c>
      <c r="D24" s="25">
        <f t="shared" si="0"/>
        <v>132</v>
      </c>
      <c r="E24" s="26"/>
      <c r="F24" s="7">
        <f t="shared" si="1"/>
        <v>0</v>
      </c>
    </row>
    <row r="25" spans="1:6" ht="15">
      <c r="A25" s="2" t="s">
        <v>15</v>
      </c>
      <c r="B25" s="23">
        <v>165</v>
      </c>
      <c r="C25" s="27">
        <f t="shared" si="2"/>
        <v>0.2</v>
      </c>
      <c r="D25" s="25">
        <f t="shared" si="0"/>
        <v>132</v>
      </c>
      <c r="E25" s="26"/>
      <c r="F25" s="7">
        <f t="shared" si="1"/>
        <v>0</v>
      </c>
    </row>
    <row r="26" spans="1:6" ht="15">
      <c r="A26" s="2" t="s">
        <v>14</v>
      </c>
      <c r="B26" s="23">
        <v>165</v>
      </c>
      <c r="C26" s="27">
        <f t="shared" si="2"/>
        <v>0.2</v>
      </c>
      <c r="D26" s="25">
        <f t="shared" si="0"/>
        <v>132</v>
      </c>
      <c r="E26" s="26"/>
      <c r="F26" s="7">
        <f t="shared" si="1"/>
        <v>0</v>
      </c>
    </row>
    <row r="27" spans="1:6" ht="15">
      <c r="A27" s="2" t="s">
        <v>19</v>
      </c>
      <c r="B27" s="23">
        <v>165</v>
      </c>
      <c r="C27" s="27">
        <f t="shared" si="2"/>
        <v>0.2</v>
      </c>
      <c r="D27" s="25">
        <f t="shared" si="0"/>
        <v>132</v>
      </c>
      <c r="E27" s="26"/>
      <c r="F27" s="7">
        <f t="shared" si="1"/>
        <v>0</v>
      </c>
    </row>
    <row r="28" spans="1:6" ht="15">
      <c r="A28" s="2" t="s">
        <v>21</v>
      </c>
      <c r="B28" s="23">
        <v>184</v>
      </c>
      <c r="C28" s="27">
        <f t="shared" si="2"/>
        <v>0.2</v>
      </c>
      <c r="D28" s="25">
        <f t="shared" si="0"/>
        <v>147.20000000000002</v>
      </c>
      <c r="E28" s="26"/>
      <c r="F28" s="7">
        <f t="shared" si="1"/>
        <v>0</v>
      </c>
    </row>
    <row r="29" spans="1:6" ht="15">
      <c r="A29" s="2" t="s">
        <v>22</v>
      </c>
      <c r="B29" s="23">
        <v>139</v>
      </c>
      <c r="C29" s="27">
        <f t="shared" si="2"/>
        <v>0.2</v>
      </c>
      <c r="D29" s="25">
        <f t="shared" si="0"/>
        <v>111.2</v>
      </c>
      <c r="E29" s="26"/>
      <c r="F29" s="7">
        <f t="shared" si="1"/>
        <v>0</v>
      </c>
    </row>
    <row r="30" spans="1:6" ht="15">
      <c r="A30" s="2" t="s">
        <v>23</v>
      </c>
      <c r="B30" s="23">
        <v>380</v>
      </c>
      <c r="C30" s="27">
        <f t="shared" si="2"/>
        <v>0.2</v>
      </c>
      <c r="D30" s="25">
        <f t="shared" si="0"/>
        <v>304</v>
      </c>
      <c r="E30" s="26"/>
      <c r="F30" s="7">
        <f t="shared" si="1"/>
        <v>0</v>
      </c>
    </row>
    <row r="31" spans="1:6" ht="15">
      <c r="A31" s="2" t="s">
        <v>24</v>
      </c>
      <c r="B31" s="23">
        <v>149</v>
      </c>
      <c r="C31" s="27">
        <f t="shared" si="2"/>
        <v>0.2</v>
      </c>
      <c r="D31" s="25">
        <f aca="true" t="shared" si="3" ref="D31:D55">B31*(1-C31)</f>
        <v>119.2</v>
      </c>
      <c r="E31" s="26"/>
      <c r="F31" s="7">
        <f t="shared" si="1"/>
        <v>0</v>
      </c>
    </row>
    <row r="32" spans="1:6" ht="15">
      <c r="A32" s="2" t="s">
        <v>25</v>
      </c>
      <c r="B32" s="23">
        <v>159</v>
      </c>
      <c r="C32" s="27">
        <f>IF($C$4="Bronce",0.2,IF($C$4="Plata",0.25,IF($C$4="Oro",0.3,0)))</f>
        <v>0.2</v>
      </c>
      <c r="D32" s="25">
        <f t="shared" si="3"/>
        <v>127.2</v>
      </c>
      <c r="E32" s="26"/>
      <c r="F32" s="7">
        <f t="shared" si="1"/>
        <v>0</v>
      </c>
    </row>
    <row r="33" spans="1:6" ht="15">
      <c r="A33" s="2" t="s">
        <v>27</v>
      </c>
      <c r="B33" s="23">
        <v>169</v>
      </c>
      <c r="C33" s="27">
        <f t="shared" si="2"/>
        <v>0.2</v>
      </c>
      <c r="D33" s="25">
        <f t="shared" si="3"/>
        <v>135.20000000000002</v>
      </c>
      <c r="E33" s="26"/>
      <c r="F33" s="7">
        <f t="shared" si="1"/>
        <v>0</v>
      </c>
    </row>
    <row r="34" spans="1:6" ht="15">
      <c r="A34" s="2" t="s">
        <v>28</v>
      </c>
      <c r="B34" s="23">
        <v>175</v>
      </c>
      <c r="C34" s="27">
        <f t="shared" si="2"/>
        <v>0.2</v>
      </c>
      <c r="D34" s="25">
        <f t="shared" si="3"/>
        <v>140</v>
      </c>
      <c r="E34" s="26"/>
      <c r="F34" s="7">
        <f t="shared" si="1"/>
        <v>0</v>
      </c>
    </row>
    <row r="35" spans="1:6" ht="15">
      <c r="A35" s="2" t="s">
        <v>32</v>
      </c>
      <c r="B35" s="23">
        <v>295</v>
      </c>
      <c r="C35" s="27">
        <f t="shared" si="2"/>
        <v>0.2</v>
      </c>
      <c r="D35" s="25">
        <f t="shared" si="3"/>
        <v>236</v>
      </c>
      <c r="E35" s="26"/>
      <c r="F35" s="7">
        <f t="shared" si="1"/>
        <v>0</v>
      </c>
    </row>
    <row r="36" spans="1:6" ht="15">
      <c r="A36" s="2" t="s">
        <v>35</v>
      </c>
      <c r="B36" s="23">
        <v>194</v>
      </c>
      <c r="C36" s="27">
        <f t="shared" si="2"/>
        <v>0.2</v>
      </c>
      <c r="D36" s="25">
        <f t="shared" si="3"/>
        <v>155.20000000000002</v>
      </c>
      <c r="E36" s="26"/>
      <c r="F36" s="7">
        <f t="shared" si="1"/>
        <v>0</v>
      </c>
    </row>
    <row r="37" spans="1:6" ht="15">
      <c r="A37" s="2" t="s">
        <v>36</v>
      </c>
      <c r="B37" s="23">
        <v>254</v>
      </c>
      <c r="C37" s="27">
        <f t="shared" si="2"/>
        <v>0.2</v>
      </c>
      <c r="D37" s="25">
        <f t="shared" si="3"/>
        <v>203.20000000000002</v>
      </c>
      <c r="E37" s="26"/>
      <c r="F37" s="7">
        <f t="shared" si="1"/>
        <v>0</v>
      </c>
    </row>
    <row r="38" spans="1:6" ht="15">
      <c r="A38" s="2" t="s">
        <v>39</v>
      </c>
      <c r="B38" s="23">
        <v>149</v>
      </c>
      <c r="C38" s="27">
        <f t="shared" si="2"/>
        <v>0.2</v>
      </c>
      <c r="D38" s="25">
        <f t="shared" si="3"/>
        <v>119.2</v>
      </c>
      <c r="E38" s="26"/>
      <c r="F38" s="7">
        <f t="shared" si="1"/>
        <v>0</v>
      </c>
    </row>
    <row r="39" spans="1:6" ht="15">
      <c r="A39" s="2" t="s">
        <v>40</v>
      </c>
      <c r="B39" s="23">
        <v>149</v>
      </c>
      <c r="C39" s="27">
        <f t="shared" si="2"/>
        <v>0.2</v>
      </c>
      <c r="D39" s="25">
        <f t="shared" si="3"/>
        <v>119.2</v>
      </c>
      <c r="E39" s="26"/>
      <c r="F39" s="7">
        <f t="shared" si="1"/>
        <v>0</v>
      </c>
    </row>
    <row r="40" spans="1:6" ht="15">
      <c r="A40" s="2" t="s">
        <v>42</v>
      </c>
      <c r="B40" s="23">
        <v>159</v>
      </c>
      <c r="C40" s="27">
        <f t="shared" si="2"/>
        <v>0.2</v>
      </c>
      <c r="D40" s="25">
        <f t="shared" si="3"/>
        <v>127.2</v>
      </c>
      <c r="E40" s="26"/>
      <c r="F40" s="7">
        <f t="shared" si="1"/>
        <v>0</v>
      </c>
    </row>
    <row r="41" spans="1:6" ht="15">
      <c r="A41" s="2" t="s">
        <v>43</v>
      </c>
      <c r="B41" s="23">
        <v>290</v>
      </c>
      <c r="C41" s="27">
        <f t="shared" si="2"/>
        <v>0.2</v>
      </c>
      <c r="D41" s="25">
        <f t="shared" si="3"/>
        <v>232</v>
      </c>
      <c r="E41" s="26"/>
      <c r="F41" s="7">
        <f t="shared" si="1"/>
        <v>0</v>
      </c>
    </row>
    <row r="42" spans="1:6" ht="15">
      <c r="A42" s="2" t="s">
        <v>45</v>
      </c>
      <c r="B42" s="23">
        <v>149</v>
      </c>
      <c r="C42" s="27">
        <f t="shared" si="2"/>
        <v>0.2</v>
      </c>
      <c r="D42" s="25">
        <f t="shared" si="3"/>
        <v>119.2</v>
      </c>
      <c r="E42" s="26"/>
      <c r="F42" s="7">
        <f t="shared" si="1"/>
        <v>0</v>
      </c>
    </row>
    <row r="43" spans="1:6" ht="15">
      <c r="A43" s="2" t="s">
        <v>46</v>
      </c>
      <c r="B43" s="23">
        <v>199</v>
      </c>
      <c r="C43" s="27">
        <f t="shared" si="2"/>
        <v>0.2</v>
      </c>
      <c r="D43" s="25">
        <f t="shared" si="3"/>
        <v>159.20000000000002</v>
      </c>
      <c r="E43" s="26"/>
      <c r="F43" s="7">
        <f t="shared" si="1"/>
        <v>0</v>
      </c>
    </row>
    <row r="44" spans="1:6" ht="15">
      <c r="A44" s="2" t="s">
        <v>47</v>
      </c>
      <c r="B44" s="23">
        <v>220</v>
      </c>
      <c r="C44" s="27">
        <f t="shared" si="2"/>
        <v>0.2</v>
      </c>
      <c r="D44" s="25">
        <f t="shared" si="3"/>
        <v>176</v>
      </c>
      <c r="E44" s="26"/>
      <c r="F44" s="7">
        <f t="shared" si="1"/>
        <v>0</v>
      </c>
    </row>
    <row r="45" spans="1:6" ht="15">
      <c r="A45" s="2" t="s">
        <v>48</v>
      </c>
      <c r="B45" s="23">
        <v>155</v>
      </c>
      <c r="C45" s="27">
        <f t="shared" si="2"/>
        <v>0.2</v>
      </c>
      <c r="D45" s="25">
        <f t="shared" si="3"/>
        <v>124</v>
      </c>
      <c r="E45" s="26"/>
      <c r="F45" s="7">
        <f t="shared" si="1"/>
        <v>0</v>
      </c>
    </row>
    <row r="46" spans="1:6" ht="15">
      <c r="A46" s="2" t="s">
        <v>49</v>
      </c>
      <c r="B46" s="23">
        <v>290</v>
      </c>
      <c r="C46" s="27">
        <f t="shared" si="2"/>
        <v>0.2</v>
      </c>
      <c r="D46" s="25">
        <f t="shared" si="3"/>
        <v>232</v>
      </c>
      <c r="E46" s="26"/>
      <c r="F46" s="7">
        <f t="shared" si="1"/>
        <v>0</v>
      </c>
    </row>
    <row r="47" spans="1:6" ht="15">
      <c r="A47" s="2" t="s">
        <v>50</v>
      </c>
      <c r="B47" s="23">
        <v>175</v>
      </c>
      <c r="C47" s="27">
        <f t="shared" si="2"/>
        <v>0.2</v>
      </c>
      <c r="D47" s="25">
        <f t="shared" si="3"/>
        <v>140</v>
      </c>
      <c r="E47" s="26"/>
      <c r="F47" s="7">
        <f t="shared" si="1"/>
        <v>0</v>
      </c>
    </row>
    <row r="48" spans="1:6" ht="15">
      <c r="A48" s="2" t="s">
        <v>51</v>
      </c>
      <c r="B48" s="23">
        <v>195</v>
      </c>
      <c r="C48" s="27">
        <f t="shared" si="2"/>
        <v>0.2</v>
      </c>
      <c r="D48" s="25">
        <f t="shared" si="3"/>
        <v>156</v>
      </c>
      <c r="E48" s="26"/>
      <c r="F48" s="7">
        <f t="shared" si="1"/>
        <v>0</v>
      </c>
    </row>
    <row r="49" spans="1:6" ht="15">
      <c r="A49" s="2" t="s">
        <v>52</v>
      </c>
      <c r="B49" s="23">
        <v>185</v>
      </c>
      <c r="C49" s="27">
        <f t="shared" si="2"/>
        <v>0.2</v>
      </c>
      <c r="D49" s="25">
        <f t="shared" si="3"/>
        <v>148</v>
      </c>
      <c r="E49" s="26"/>
      <c r="F49" s="7">
        <f t="shared" si="1"/>
        <v>0</v>
      </c>
    </row>
    <row r="50" spans="1:6" ht="15">
      <c r="A50" s="2" t="s">
        <v>54</v>
      </c>
      <c r="B50" s="23">
        <v>165</v>
      </c>
      <c r="C50" s="27">
        <f t="shared" si="2"/>
        <v>0.2</v>
      </c>
      <c r="D50" s="25">
        <f t="shared" si="3"/>
        <v>132</v>
      </c>
      <c r="E50" s="26"/>
      <c r="F50" s="7">
        <f t="shared" si="1"/>
        <v>0</v>
      </c>
    </row>
    <row r="51" spans="1:6" ht="15">
      <c r="A51" s="2" t="s">
        <v>55</v>
      </c>
      <c r="B51" s="23">
        <v>545</v>
      </c>
      <c r="C51" s="27">
        <f>IF($C$4="Bronce",0.2,IF($C$4="Plata",0.25,IF($C$4="Oro",0.3,0)))</f>
        <v>0.2</v>
      </c>
      <c r="D51" s="25">
        <f t="shared" si="3"/>
        <v>436</v>
      </c>
      <c r="E51" s="26"/>
      <c r="F51" s="7">
        <f t="shared" si="1"/>
        <v>0</v>
      </c>
    </row>
    <row r="52" spans="1:6" ht="15">
      <c r="A52" s="2" t="s">
        <v>56</v>
      </c>
      <c r="B52" s="23">
        <v>145</v>
      </c>
      <c r="C52" s="27">
        <f t="shared" si="2"/>
        <v>0.2</v>
      </c>
      <c r="D52" s="25">
        <f t="shared" si="3"/>
        <v>116</v>
      </c>
      <c r="E52" s="26"/>
      <c r="F52" s="7">
        <f t="shared" si="1"/>
        <v>0</v>
      </c>
    </row>
    <row r="53" spans="1:6" ht="15">
      <c r="A53" s="2" t="s">
        <v>57</v>
      </c>
      <c r="B53" s="23">
        <v>165</v>
      </c>
      <c r="C53" s="27">
        <f t="shared" si="2"/>
        <v>0.2</v>
      </c>
      <c r="D53" s="25">
        <f t="shared" si="3"/>
        <v>132</v>
      </c>
      <c r="E53" s="26"/>
      <c r="F53" s="7">
        <f t="shared" si="1"/>
        <v>0</v>
      </c>
    </row>
    <row r="54" spans="1:6" ht="15">
      <c r="A54" s="2" t="s">
        <v>58</v>
      </c>
      <c r="B54" s="23">
        <v>290</v>
      </c>
      <c r="C54" s="27">
        <f t="shared" si="2"/>
        <v>0.2</v>
      </c>
      <c r="D54" s="25">
        <f t="shared" si="3"/>
        <v>232</v>
      </c>
      <c r="E54" s="26"/>
      <c r="F54" s="7">
        <f t="shared" si="1"/>
        <v>0</v>
      </c>
    </row>
    <row r="55" spans="1:6" ht="15.75" thickBot="1">
      <c r="A55" s="2" t="s">
        <v>59</v>
      </c>
      <c r="B55" s="23">
        <v>149</v>
      </c>
      <c r="C55" s="27">
        <f t="shared" si="2"/>
        <v>0.2</v>
      </c>
      <c r="D55" s="25">
        <f t="shared" si="3"/>
        <v>119.2</v>
      </c>
      <c r="E55" s="26"/>
      <c r="F55" s="7">
        <f t="shared" si="1"/>
        <v>0</v>
      </c>
    </row>
    <row r="56" spans="4:6" ht="16.5" thickBot="1">
      <c r="D56" s="28" t="s">
        <v>5</v>
      </c>
      <c r="E56" s="29">
        <f>SUM(E12:E55)</f>
        <v>0</v>
      </c>
      <c r="F56" s="30">
        <f>SUM(F12:F55)</f>
        <v>0</v>
      </c>
    </row>
    <row r="58" spans="1:6" ht="20.25">
      <c r="A58" s="31" t="s">
        <v>61</v>
      </c>
      <c r="B58" s="31"/>
      <c r="C58" s="31"/>
      <c r="D58" s="31"/>
      <c r="E58" s="31"/>
      <c r="F58" s="31"/>
    </row>
    <row r="59" spans="1:6" ht="45">
      <c r="A59" s="19" t="s">
        <v>0</v>
      </c>
      <c r="B59" s="20" t="s">
        <v>3</v>
      </c>
      <c r="C59" s="21" t="s">
        <v>1</v>
      </c>
      <c r="D59" s="22" t="s">
        <v>2</v>
      </c>
      <c r="E59" s="20" t="s">
        <v>4</v>
      </c>
      <c r="F59" s="22" t="s">
        <v>5</v>
      </c>
    </row>
    <row r="60" spans="1:6" ht="15">
      <c r="A60" s="2" t="s">
        <v>62</v>
      </c>
      <c r="B60" s="23">
        <v>125</v>
      </c>
      <c r="C60" s="27">
        <f aca="true" t="shared" si="4" ref="C60:C67">IF($C$4="Bronce",0.2,IF($C$4="Plata",0.25,IF($C$4="Oro",0.3,0)))</f>
        <v>0.2</v>
      </c>
      <c r="D60" s="25">
        <f aca="true" t="shared" si="5" ref="D60:D67">B60*(1-C60)</f>
        <v>100</v>
      </c>
      <c r="E60" s="26"/>
      <c r="F60" s="7">
        <f aca="true" t="shared" si="6" ref="F60:F67">D60*E60</f>
        <v>0</v>
      </c>
    </row>
    <row r="61" spans="1:6" ht="15">
      <c r="A61" s="2" t="s">
        <v>63</v>
      </c>
      <c r="B61" s="23">
        <v>145</v>
      </c>
      <c r="C61" s="27">
        <f t="shared" si="4"/>
        <v>0.2</v>
      </c>
      <c r="D61" s="25">
        <f t="shared" si="5"/>
        <v>116</v>
      </c>
      <c r="E61" s="26"/>
      <c r="F61" s="7">
        <f t="shared" si="6"/>
        <v>0</v>
      </c>
    </row>
    <row r="62" spans="1:6" ht="15">
      <c r="A62" s="2" t="s">
        <v>38</v>
      </c>
      <c r="B62" s="23">
        <v>159</v>
      </c>
      <c r="C62" s="27">
        <f t="shared" si="4"/>
        <v>0.2</v>
      </c>
      <c r="D62" s="25">
        <f t="shared" si="5"/>
        <v>127.2</v>
      </c>
      <c r="E62" s="26"/>
      <c r="F62" s="7">
        <f t="shared" si="6"/>
        <v>0</v>
      </c>
    </row>
    <row r="63" spans="1:6" ht="15">
      <c r="A63" s="2" t="s">
        <v>30</v>
      </c>
      <c r="B63" s="23">
        <v>295</v>
      </c>
      <c r="C63" s="27">
        <f t="shared" si="4"/>
        <v>0.2</v>
      </c>
      <c r="D63" s="25">
        <f t="shared" si="5"/>
        <v>236</v>
      </c>
      <c r="E63" s="26"/>
      <c r="F63" s="7">
        <f t="shared" si="6"/>
        <v>0</v>
      </c>
    </row>
    <row r="64" spans="1:6" ht="15">
      <c r="A64" s="2" t="s">
        <v>31</v>
      </c>
      <c r="B64" s="23">
        <v>295</v>
      </c>
      <c r="C64" s="27">
        <f t="shared" si="4"/>
        <v>0.2</v>
      </c>
      <c r="D64" s="25">
        <f t="shared" si="5"/>
        <v>236</v>
      </c>
      <c r="E64" s="26"/>
      <c r="F64" s="7">
        <f t="shared" si="6"/>
        <v>0</v>
      </c>
    </row>
    <row r="65" spans="1:6" ht="15">
      <c r="A65" s="2" t="s">
        <v>33</v>
      </c>
      <c r="B65" s="23">
        <v>295</v>
      </c>
      <c r="C65" s="27">
        <f t="shared" si="4"/>
        <v>0.2</v>
      </c>
      <c r="D65" s="25">
        <f t="shared" si="5"/>
        <v>236</v>
      </c>
      <c r="E65" s="26"/>
      <c r="F65" s="7">
        <f t="shared" si="6"/>
        <v>0</v>
      </c>
    </row>
    <row r="66" spans="1:6" ht="15">
      <c r="A66" s="2" t="s">
        <v>34</v>
      </c>
      <c r="B66" s="23">
        <v>295</v>
      </c>
      <c r="C66" s="27">
        <f t="shared" si="4"/>
        <v>0.2</v>
      </c>
      <c r="D66" s="25">
        <f t="shared" si="5"/>
        <v>236</v>
      </c>
      <c r="E66" s="26"/>
      <c r="F66" s="7">
        <f t="shared" si="6"/>
        <v>0</v>
      </c>
    </row>
    <row r="67" spans="1:6" ht="15.75" thickBot="1">
      <c r="A67" s="2" t="s">
        <v>41</v>
      </c>
      <c r="B67" s="23">
        <v>2995</v>
      </c>
      <c r="C67" s="27">
        <f t="shared" si="4"/>
        <v>0.2</v>
      </c>
      <c r="D67" s="25">
        <f t="shared" si="5"/>
        <v>2396</v>
      </c>
      <c r="E67" s="26"/>
      <c r="F67" s="7">
        <f t="shared" si="6"/>
        <v>0</v>
      </c>
    </row>
    <row r="68" spans="4:6" ht="16.5" thickBot="1">
      <c r="D68" s="28" t="s">
        <v>5</v>
      </c>
      <c r="E68" s="29">
        <f>SUM(E60:E67)</f>
        <v>0</v>
      </c>
      <c r="F68" s="32">
        <f>SUM(F60:F67)</f>
        <v>0</v>
      </c>
    </row>
    <row r="70" spans="1:6" ht="20.25">
      <c r="A70" s="33" t="s">
        <v>65</v>
      </c>
      <c r="B70" s="33"/>
      <c r="C70" s="33"/>
      <c r="D70" s="33"/>
      <c r="E70" s="33"/>
      <c r="F70" s="33"/>
    </row>
    <row r="71" spans="1:6" ht="45">
      <c r="A71" s="19" t="s">
        <v>0</v>
      </c>
      <c r="B71" s="20" t="s">
        <v>3</v>
      </c>
      <c r="C71" s="21" t="s">
        <v>1</v>
      </c>
      <c r="D71" s="22" t="s">
        <v>2</v>
      </c>
      <c r="E71" s="20" t="s">
        <v>4</v>
      </c>
      <c r="F71" s="22" t="s">
        <v>5</v>
      </c>
    </row>
    <row r="72" spans="1:6" ht="15">
      <c r="A72" s="2" t="s">
        <v>26</v>
      </c>
      <c r="B72" s="23">
        <v>190</v>
      </c>
      <c r="C72" s="27">
        <f>IF($C$4="Bronce",0.3,IF($C$4="Plata",0.35,IF($C$4="Oro",0.4,0)))</f>
        <v>0.3</v>
      </c>
      <c r="D72" s="25">
        <f>B72*(1-C72)</f>
        <v>133</v>
      </c>
      <c r="E72" s="26"/>
      <c r="F72" s="7">
        <f>D72*E72</f>
        <v>0</v>
      </c>
    </row>
    <row r="73" spans="1:6" ht="15">
      <c r="A73" s="2" t="s">
        <v>29</v>
      </c>
      <c r="B73" s="23">
        <v>129</v>
      </c>
      <c r="C73" s="27">
        <f>IF($C$4="Bronce",0.3,IF($C$4="Plata",0.35,IF($C$4="Oro",0.4,0)))</f>
        <v>0.3</v>
      </c>
      <c r="D73" s="25">
        <f>B73*(1-C73)</f>
        <v>90.3</v>
      </c>
      <c r="E73" s="26"/>
      <c r="F73" s="7">
        <f>D73*E73</f>
        <v>0</v>
      </c>
    </row>
    <row r="74" spans="1:6" ht="15">
      <c r="A74" s="2" t="s">
        <v>37</v>
      </c>
      <c r="B74" s="23">
        <v>149</v>
      </c>
      <c r="C74" s="27">
        <f>IF($C$4="Bronce",0.3,IF($C$4="Plata",0.35,IF($C$4="Oro",0.4,0)))</f>
        <v>0.3</v>
      </c>
      <c r="D74" s="25">
        <f>B74*(1-C74)</f>
        <v>104.3</v>
      </c>
      <c r="E74" s="26"/>
      <c r="F74" s="7">
        <f>D74*E74</f>
        <v>0</v>
      </c>
    </row>
    <row r="75" spans="1:6" ht="15">
      <c r="A75" s="2" t="s">
        <v>44</v>
      </c>
      <c r="B75" s="23">
        <v>320</v>
      </c>
      <c r="C75" s="27">
        <f>IF($C$4="Bronce",0.3,IF($C$4="Plata",0.35,IF($C$4="Oro",0.4,0)))</f>
        <v>0.3</v>
      </c>
      <c r="D75" s="25">
        <f>B75*(1-C75)</f>
        <v>224</v>
      </c>
      <c r="E75" s="26"/>
      <c r="F75" s="7">
        <f>D75*E75</f>
        <v>0</v>
      </c>
    </row>
    <row r="76" spans="1:6" ht="15.75" thickBot="1">
      <c r="A76" s="2" t="s">
        <v>53</v>
      </c>
      <c r="B76" s="23">
        <v>289</v>
      </c>
      <c r="C76" s="27">
        <f>IF($C$4="Bronce",0.3,IF($C$4="Plata",0.35,IF($C$4="Oro",0.4,0)))</f>
        <v>0.3</v>
      </c>
      <c r="D76" s="25">
        <f>B76*(1-C76)</f>
        <v>202.29999999999998</v>
      </c>
      <c r="E76" s="26"/>
      <c r="F76" s="7">
        <f>D76*E76</f>
        <v>0</v>
      </c>
    </row>
    <row r="77" spans="4:6" ht="16.5" thickBot="1">
      <c r="D77" s="28" t="s">
        <v>5</v>
      </c>
      <c r="E77" s="29">
        <f>SUM(E72:E76)</f>
        <v>0</v>
      </c>
      <c r="F77" s="32">
        <f>SUM(F72:F76)</f>
        <v>0</v>
      </c>
    </row>
    <row r="79" spans="1:6" ht="20.25">
      <c r="A79" s="34" t="s">
        <v>72</v>
      </c>
      <c r="B79" s="34"/>
      <c r="C79" s="34"/>
      <c r="D79" s="34"/>
      <c r="E79" s="34"/>
      <c r="F79" s="34"/>
    </row>
    <row r="80" spans="1:6" ht="45">
      <c r="A80" s="19" t="s">
        <v>0</v>
      </c>
      <c r="B80" s="20" t="s">
        <v>3</v>
      </c>
      <c r="C80" s="21" t="s">
        <v>1</v>
      </c>
      <c r="D80" s="22" t="s">
        <v>2</v>
      </c>
      <c r="E80" s="20" t="s">
        <v>4</v>
      </c>
      <c r="F80" s="22" t="s">
        <v>5</v>
      </c>
    </row>
    <row r="81" spans="1:6" ht="15">
      <c r="A81" s="2" t="s">
        <v>73</v>
      </c>
      <c r="B81" s="23">
        <v>2345</v>
      </c>
      <c r="C81" s="27">
        <f>IF($C$4="Bronce",0.1,IF($C$4="Plata",0.13,IF($C$4="Oro",0.15,0)))</f>
        <v>0.1</v>
      </c>
      <c r="D81" s="25">
        <f>B81*(1-C81)</f>
        <v>2110.5</v>
      </c>
      <c r="E81" s="26"/>
      <c r="F81" s="7">
        <f>D81*E81</f>
        <v>0</v>
      </c>
    </row>
    <row r="82" spans="1:6" ht="15">
      <c r="A82" s="2" t="s">
        <v>74</v>
      </c>
      <c r="B82" s="23">
        <v>2445</v>
      </c>
      <c r="C82" s="27">
        <f>IF($C$4="Bronce",0.1,IF($C$4="Plata",0.13,IF($C$4="Oro",0.15,0)))</f>
        <v>0.1</v>
      </c>
      <c r="D82" s="25">
        <f>B82*(1-C82)</f>
        <v>2200.5</v>
      </c>
      <c r="E82" s="26"/>
      <c r="F82" s="7">
        <f>D82*E82</f>
        <v>0</v>
      </c>
    </row>
    <row r="83" spans="1:6" ht="15">
      <c r="A83" s="2" t="s">
        <v>75</v>
      </c>
      <c r="B83" s="23">
        <v>2495</v>
      </c>
      <c r="C83" s="27">
        <f>IF($C$4="Bronce",0.1,IF($C$4="Plata",0.13,IF($C$4="Oro",0.15,0)))</f>
        <v>0.1</v>
      </c>
      <c r="D83" s="25">
        <f>B83*(1-C83)</f>
        <v>2245.5</v>
      </c>
      <c r="E83" s="26"/>
      <c r="F83" s="7">
        <f>D83*E83</f>
        <v>0</v>
      </c>
    </row>
    <row r="84" spans="1:6" ht="15.75" thickBot="1">
      <c r="A84" s="2" t="s">
        <v>76</v>
      </c>
      <c r="B84" s="23">
        <v>1585</v>
      </c>
      <c r="C84" s="27">
        <f>IF($C$4="Bronce",0.1,IF($C$4="Plata",0.13,IF($C$4="Oro",0.15,0)))</f>
        <v>0.1</v>
      </c>
      <c r="D84" s="25">
        <f>B84*(1-C84)</f>
        <v>1426.5</v>
      </c>
      <c r="E84" s="26"/>
      <c r="F84" s="7">
        <f>D84*E84</f>
        <v>0</v>
      </c>
    </row>
    <row r="85" spans="4:6" ht="16.5" thickBot="1">
      <c r="D85" s="28" t="s">
        <v>5</v>
      </c>
      <c r="E85" s="29">
        <f>SUM(E81:E84)</f>
        <v>0</v>
      </c>
      <c r="F85" s="32">
        <f>SUM(F81:F84)</f>
        <v>0</v>
      </c>
    </row>
    <row r="86" spans="4:6" ht="15.75">
      <c r="D86" s="35"/>
      <c r="E86" s="36"/>
      <c r="F86" s="37"/>
    </row>
    <row r="87" spans="1:6" ht="20.25">
      <c r="A87" s="38" t="s">
        <v>77</v>
      </c>
      <c r="B87" s="38"/>
      <c r="C87" s="38"/>
      <c r="D87" s="38"/>
      <c r="E87" s="38"/>
      <c r="F87" s="38"/>
    </row>
    <row r="88" spans="1:6" ht="45">
      <c r="A88" s="19" t="s">
        <v>0</v>
      </c>
      <c r="B88" s="20" t="s">
        <v>3</v>
      </c>
      <c r="C88" s="21" t="s">
        <v>1</v>
      </c>
      <c r="D88" s="22" t="s">
        <v>2</v>
      </c>
      <c r="E88" s="20" t="s">
        <v>4</v>
      </c>
      <c r="F88" s="22" t="s">
        <v>5</v>
      </c>
    </row>
    <row r="89" spans="1:6" ht="15">
      <c r="A89" s="2" t="s">
        <v>78</v>
      </c>
      <c r="B89" s="23">
        <v>600</v>
      </c>
      <c r="C89" s="27">
        <f>IF($C$4="Bronce",0.15,IF($C$4="Plata",0.25,IF($C$4="Oro",0.3,0)))</f>
        <v>0.15</v>
      </c>
      <c r="D89" s="25">
        <f aca="true" t="shared" si="7" ref="D89:D112">B89*(1-C89)</f>
        <v>510</v>
      </c>
      <c r="E89" s="26"/>
      <c r="F89" s="7">
        <f aca="true" t="shared" si="8" ref="F89:F112">D89*E89</f>
        <v>0</v>
      </c>
    </row>
    <row r="90" spans="1:6" ht="15">
      <c r="A90" s="2" t="s">
        <v>79</v>
      </c>
      <c r="B90" s="23">
        <v>600</v>
      </c>
      <c r="C90" s="27">
        <f aca="true" t="shared" si="9" ref="C90:C111">IF($C$4="Bronce",0.15,IF($C$4="Plata",0.25,IF($C$4="Oro",0.3,0)))</f>
        <v>0.15</v>
      </c>
      <c r="D90" s="25">
        <f t="shared" si="7"/>
        <v>510</v>
      </c>
      <c r="E90" s="26"/>
      <c r="F90" s="7">
        <f t="shared" si="8"/>
        <v>0</v>
      </c>
    </row>
    <row r="91" spans="1:6" ht="15">
      <c r="A91" s="2" t="s">
        <v>80</v>
      </c>
      <c r="B91" s="23">
        <v>600</v>
      </c>
      <c r="C91" s="27">
        <f t="shared" si="9"/>
        <v>0.15</v>
      </c>
      <c r="D91" s="25">
        <f t="shared" si="7"/>
        <v>510</v>
      </c>
      <c r="E91" s="26"/>
      <c r="F91" s="7">
        <f t="shared" si="8"/>
        <v>0</v>
      </c>
    </row>
    <row r="92" spans="1:6" ht="15">
      <c r="A92" s="2" t="s">
        <v>81</v>
      </c>
      <c r="B92" s="23">
        <v>1200</v>
      </c>
      <c r="C92" s="27">
        <f t="shared" si="9"/>
        <v>0.15</v>
      </c>
      <c r="D92" s="25">
        <f t="shared" si="7"/>
        <v>1020</v>
      </c>
      <c r="E92" s="26"/>
      <c r="F92" s="7">
        <f t="shared" si="8"/>
        <v>0</v>
      </c>
    </row>
    <row r="93" spans="1:6" ht="15">
      <c r="A93" s="2" t="s">
        <v>94</v>
      </c>
      <c r="B93" s="23">
        <v>450</v>
      </c>
      <c r="C93" s="27">
        <f t="shared" si="9"/>
        <v>0.15</v>
      </c>
      <c r="D93" s="25">
        <f t="shared" si="7"/>
        <v>382.5</v>
      </c>
      <c r="E93" s="26"/>
      <c r="F93" s="7">
        <f t="shared" si="8"/>
        <v>0</v>
      </c>
    </row>
    <row r="94" spans="1:6" ht="15">
      <c r="A94" s="2" t="s">
        <v>84</v>
      </c>
      <c r="B94" s="23">
        <v>450</v>
      </c>
      <c r="C94" s="27">
        <f t="shared" si="9"/>
        <v>0.15</v>
      </c>
      <c r="D94" s="25">
        <f t="shared" si="7"/>
        <v>382.5</v>
      </c>
      <c r="E94" s="26"/>
      <c r="F94" s="7">
        <f t="shared" si="8"/>
        <v>0</v>
      </c>
    </row>
    <row r="95" spans="1:6" ht="15">
      <c r="A95" s="2" t="s">
        <v>87</v>
      </c>
      <c r="B95" s="23">
        <v>450</v>
      </c>
      <c r="C95" s="27">
        <f t="shared" si="9"/>
        <v>0.15</v>
      </c>
      <c r="D95" s="25">
        <f t="shared" si="7"/>
        <v>382.5</v>
      </c>
      <c r="E95" s="26"/>
      <c r="F95" s="7">
        <f t="shared" si="8"/>
        <v>0</v>
      </c>
    </row>
    <row r="96" spans="1:6" ht="15">
      <c r="A96" s="2" t="s">
        <v>88</v>
      </c>
      <c r="B96" s="23">
        <v>600</v>
      </c>
      <c r="C96" s="27">
        <f t="shared" si="9"/>
        <v>0.15</v>
      </c>
      <c r="D96" s="25">
        <f t="shared" si="7"/>
        <v>510</v>
      </c>
      <c r="E96" s="26"/>
      <c r="F96" s="7">
        <f t="shared" si="8"/>
        <v>0</v>
      </c>
    </row>
    <row r="97" spans="1:6" ht="15">
      <c r="A97" s="2" t="s">
        <v>89</v>
      </c>
      <c r="B97" s="23">
        <v>450</v>
      </c>
      <c r="C97" s="27">
        <f t="shared" si="9"/>
        <v>0.15</v>
      </c>
      <c r="D97" s="25">
        <f t="shared" si="7"/>
        <v>382.5</v>
      </c>
      <c r="E97" s="26"/>
      <c r="F97" s="7">
        <f t="shared" si="8"/>
        <v>0</v>
      </c>
    </row>
    <row r="98" spans="1:6" ht="15">
      <c r="A98" s="2" t="s">
        <v>85</v>
      </c>
      <c r="B98" s="23">
        <v>450</v>
      </c>
      <c r="C98" s="27">
        <f t="shared" si="9"/>
        <v>0.15</v>
      </c>
      <c r="D98" s="25">
        <f t="shared" si="7"/>
        <v>382.5</v>
      </c>
      <c r="E98" s="26"/>
      <c r="F98" s="7">
        <f t="shared" si="8"/>
        <v>0</v>
      </c>
    </row>
    <row r="99" spans="1:6" ht="15">
      <c r="A99" s="2" t="s">
        <v>86</v>
      </c>
      <c r="B99" s="23">
        <v>1215</v>
      </c>
      <c r="C99" s="27">
        <f t="shared" si="9"/>
        <v>0.15</v>
      </c>
      <c r="D99" s="25">
        <f t="shared" si="7"/>
        <v>1032.75</v>
      </c>
      <c r="E99" s="26"/>
      <c r="F99" s="7">
        <f t="shared" si="8"/>
        <v>0</v>
      </c>
    </row>
    <row r="100" spans="1:6" ht="15">
      <c r="A100" s="2" t="s">
        <v>95</v>
      </c>
      <c r="B100" s="23">
        <v>450</v>
      </c>
      <c r="C100" s="27">
        <f t="shared" si="9"/>
        <v>0.15</v>
      </c>
      <c r="D100" s="25">
        <f t="shared" si="7"/>
        <v>382.5</v>
      </c>
      <c r="E100" s="26"/>
      <c r="F100" s="7">
        <f t="shared" si="8"/>
        <v>0</v>
      </c>
    </row>
    <row r="101" spans="1:6" ht="15">
      <c r="A101" s="2" t="s">
        <v>96</v>
      </c>
      <c r="B101" s="23">
        <v>450</v>
      </c>
      <c r="C101" s="27">
        <f t="shared" si="9"/>
        <v>0.15</v>
      </c>
      <c r="D101" s="25">
        <f t="shared" si="7"/>
        <v>382.5</v>
      </c>
      <c r="E101" s="26"/>
      <c r="F101" s="7">
        <f t="shared" si="8"/>
        <v>0</v>
      </c>
    </row>
    <row r="102" spans="1:6" ht="15">
      <c r="A102" s="2" t="s">
        <v>97</v>
      </c>
      <c r="B102" s="23">
        <v>600</v>
      </c>
      <c r="C102" s="27">
        <f t="shared" si="9"/>
        <v>0.15</v>
      </c>
      <c r="D102" s="25">
        <f t="shared" si="7"/>
        <v>510</v>
      </c>
      <c r="E102" s="26"/>
      <c r="F102" s="7">
        <f t="shared" si="8"/>
        <v>0</v>
      </c>
    </row>
    <row r="103" spans="1:6" ht="15">
      <c r="A103" s="2" t="s">
        <v>101</v>
      </c>
      <c r="B103" s="23">
        <v>600</v>
      </c>
      <c r="C103" s="27">
        <f t="shared" si="9"/>
        <v>0.15</v>
      </c>
      <c r="D103" s="25">
        <f t="shared" si="7"/>
        <v>510</v>
      </c>
      <c r="E103" s="26"/>
      <c r="F103" s="7">
        <f t="shared" si="8"/>
        <v>0</v>
      </c>
    </row>
    <row r="104" spans="1:6" ht="15">
      <c r="A104" s="2" t="s">
        <v>91</v>
      </c>
      <c r="B104" s="23">
        <v>1125</v>
      </c>
      <c r="C104" s="27">
        <f t="shared" si="9"/>
        <v>0.15</v>
      </c>
      <c r="D104" s="25">
        <f t="shared" si="7"/>
        <v>956.25</v>
      </c>
      <c r="E104" s="26"/>
      <c r="F104" s="7">
        <f t="shared" si="8"/>
        <v>0</v>
      </c>
    </row>
    <row r="105" spans="1:6" ht="15">
      <c r="A105" s="2" t="s">
        <v>98</v>
      </c>
      <c r="B105" s="23">
        <v>450</v>
      </c>
      <c r="C105" s="27">
        <f t="shared" si="9"/>
        <v>0.15</v>
      </c>
      <c r="D105" s="25">
        <f t="shared" si="7"/>
        <v>382.5</v>
      </c>
      <c r="E105" s="26"/>
      <c r="F105" s="7">
        <f t="shared" si="8"/>
        <v>0</v>
      </c>
    </row>
    <row r="106" spans="1:6" ht="15">
      <c r="A106" s="2" t="s">
        <v>83</v>
      </c>
      <c r="B106" s="23">
        <v>525</v>
      </c>
      <c r="C106" s="27">
        <f t="shared" si="9"/>
        <v>0.15</v>
      </c>
      <c r="D106" s="25">
        <f t="shared" si="7"/>
        <v>446.25</v>
      </c>
      <c r="E106" s="26"/>
      <c r="F106" s="7">
        <f t="shared" si="8"/>
        <v>0</v>
      </c>
    </row>
    <row r="107" spans="1:6" ht="15">
      <c r="A107" s="2" t="s">
        <v>99</v>
      </c>
      <c r="B107" s="23">
        <v>525</v>
      </c>
      <c r="C107" s="27">
        <f t="shared" si="9"/>
        <v>0.15</v>
      </c>
      <c r="D107" s="25">
        <f t="shared" si="7"/>
        <v>446.25</v>
      </c>
      <c r="E107" s="26"/>
      <c r="F107" s="7">
        <f t="shared" si="8"/>
        <v>0</v>
      </c>
    </row>
    <row r="108" spans="1:6" ht="15">
      <c r="A108" s="2" t="s">
        <v>92</v>
      </c>
      <c r="B108" s="23">
        <v>900</v>
      </c>
      <c r="C108" s="27">
        <f t="shared" si="9"/>
        <v>0.15</v>
      </c>
      <c r="D108" s="25">
        <f t="shared" si="7"/>
        <v>765</v>
      </c>
      <c r="E108" s="26"/>
      <c r="F108" s="7">
        <f t="shared" si="8"/>
        <v>0</v>
      </c>
    </row>
    <row r="109" spans="1:6" ht="15">
      <c r="A109" s="2" t="s">
        <v>93</v>
      </c>
      <c r="B109" s="23">
        <v>562</v>
      </c>
      <c r="C109" s="27">
        <f t="shared" si="9"/>
        <v>0.15</v>
      </c>
      <c r="D109" s="25">
        <f t="shared" si="7"/>
        <v>477.7</v>
      </c>
      <c r="E109" s="26"/>
      <c r="F109" s="7">
        <f t="shared" si="8"/>
        <v>0</v>
      </c>
    </row>
    <row r="110" spans="1:6" ht="15">
      <c r="A110" s="2" t="s">
        <v>90</v>
      </c>
      <c r="B110" s="23">
        <v>1125</v>
      </c>
      <c r="C110" s="27">
        <f t="shared" si="9"/>
        <v>0.15</v>
      </c>
      <c r="D110" s="25">
        <f t="shared" si="7"/>
        <v>956.25</v>
      </c>
      <c r="E110" s="26"/>
      <c r="F110" s="7">
        <f t="shared" si="8"/>
        <v>0</v>
      </c>
    </row>
    <row r="111" spans="1:6" ht="15">
      <c r="A111" s="2" t="s">
        <v>82</v>
      </c>
      <c r="B111" s="23">
        <v>450</v>
      </c>
      <c r="C111" s="27">
        <f t="shared" si="9"/>
        <v>0.15</v>
      </c>
      <c r="D111" s="25">
        <f t="shared" si="7"/>
        <v>382.5</v>
      </c>
      <c r="E111" s="26"/>
      <c r="F111" s="7">
        <f t="shared" si="8"/>
        <v>0</v>
      </c>
    </row>
    <row r="112" spans="1:6" ht="15.75" thickBot="1">
      <c r="A112" s="2" t="s">
        <v>100</v>
      </c>
      <c r="B112" s="23">
        <v>350</v>
      </c>
      <c r="C112" s="24">
        <f>IF($C$4="Bronce",0.2,IF($C$4="Plata",0.3,IF($C$4="Oro",0.4,0)))</f>
        <v>0.2</v>
      </c>
      <c r="D112" s="25">
        <f t="shared" si="7"/>
        <v>280</v>
      </c>
      <c r="E112" s="26"/>
      <c r="F112" s="7">
        <f t="shared" si="8"/>
        <v>0</v>
      </c>
    </row>
    <row r="113" spans="4:6" ht="16.5" thickBot="1">
      <c r="D113" s="28" t="s">
        <v>5</v>
      </c>
      <c r="E113" s="29">
        <f>SUM(E89:E112)</f>
        <v>0</v>
      </c>
      <c r="F113" s="32">
        <f>SUM(F89:F112)</f>
        <v>0</v>
      </c>
    </row>
    <row r="114" ht="15.75" thickBot="1"/>
    <row r="115" spans="3:6" ht="19.5" thickBot="1">
      <c r="C115" s="42" t="s">
        <v>69</v>
      </c>
      <c r="D115" s="43"/>
      <c r="E115" s="44">
        <f>E56+E68+E77+E85+E113</f>
        <v>0</v>
      </c>
      <c r="F115" s="39">
        <f>F56+F68+F77+F85+F113</f>
        <v>0</v>
      </c>
    </row>
    <row r="116" spans="3:6" ht="27.75" customHeight="1">
      <c r="C116" s="45" t="s">
        <v>111</v>
      </c>
      <c r="D116" s="45"/>
      <c r="E116" s="45"/>
      <c r="F116" s="45"/>
    </row>
    <row r="117" spans="3:6" ht="27.75" customHeight="1" thickBot="1">
      <c r="C117" s="40"/>
      <c r="D117" s="40"/>
      <c r="E117" s="40"/>
      <c r="F117" s="40"/>
    </row>
    <row r="118" spans="1:6" s="41" customFormat="1" ht="15.75" thickBot="1">
      <c r="A118" s="48" t="s">
        <v>112</v>
      </c>
      <c r="B118" s="49"/>
      <c r="C118" s="49"/>
      <c r="D118" s="49"/>
      <c r="E118" s="49"/>
      <c r="F118" s="50"/>
    </row>
    <row r="119" spans="1:6" ht="15" customHeight="1" thickBot="1">
      <c r="A119" s="46"/>
      <c r="B119" s="46"/>
      <c r="C119" s="46"/>
      <c r="D119" s="46"/>
      <c r="E119" s="46"/>
      <c r="F119" s="46"/>
    </row>
    <row r="120" spans="1:6" s="41" customFormat="1" ht="14.25" customHeight="1" thickBot="1">
      <c r="A120" s="51" t="s">
        <v>113</v>
      </c>
      <c r="B120" s="52"/>
      <c r="C120" s="52"/>
      <c r="D120" s="52"/>
      <c r="E120" s="52"/>
      <c r="F120" s="53"/>
    </row>
    <row r="121" spans="1:6" ht="13.5" customHeight="1" thickBot="1">
      <c r="A121" s="46"/>
      <c r="B121" s="47"/>
      <c r="C121" s="47"/>
      <c r="D121" s="47"/>
      <c r="E121" s="47"/>
      <c r="F121" s="47"/>
    </row>
    <row r="122" spans="1:6" ht="15.75" customHeight="1" thickBot="1">
      <c r="A122" s="51" t="s">
        <v>114</v>
      </c>
      <c r="B122" s="52"/>
      <c r="C122" s="52"/>
      <c r="D122" s="52"/>
      <c r="E122" s="52"/>
      <c r="F122" s="53"/>
    </row>
    <row r="123" spans="1:6" ht="15.75" customHeight="1" thickBot="1">
      <c r="A123" s="51" t="s">
        <v>115</v>
      </c>
      <c r="B123" s="52"/>
      <c r="C123" s="52"/>
      <c r="D123" s="52"/>
      <c r="E123" s="52"/>
      <c r="F123" s="53"/>
    </row>
    <row r="124" spans="1:6" ht="15.75" thickBot="1">
      <c r="A124" s="51" t="s">
        <v>116</v>
      </c>
      <c r="B124" s="52"/>
      <c r="C124" s="52"/>
      <c r="D124" s="52"/>
      <c r="E124" s="52"/>
      <c r="F124" s="53"/>
    </row>
    <row r="125" spans="1:6" ht="15.75" thickBot="1">
      <c r="A125" s="54"/>
      <c r="B125" s="54"/>
      <c r="C125" s="54"/>
      <c r="D125" s="54"/>
      <c r="E125" s="54"/>
      <c r="F125" s="54"/>
    </row>
    <row r="126" spans="1:6" ht="25.5" customHeight="1" thickBot="1">
      <c r="A126" s="51" t="s">
        <v>117</v>
      </c>
      <c r="B126" s="52"/>
      <c r="C126" s="52"/>
      <c r="D126" s="52"/>
      <c r="E126" s="52"/>
      <c r="F126" s="53"/>
    </row>
    <row r="127" spans="1:6" ht="15.75" thickBot="1">
      <c r="A127" s="54"/>
      <c r="B127" s="54"/>
      <c r="C127" s="54"/>
      <c r="D127" s="54"/>
      <c r="E127" s="54"/>
      <c r="F127" s="54"/>
    </row>
    <row r="128" spans="1:6" ht="15.75" thickBot="1">
      <c r="A128" s="55" t="s">
        <v>118</v>
      </c>
      <c r="B128" s="54"/>
      <c r="C128" s="54"/>
      <c r="D128" s="54"/>
      <c r="E128" s="54"/>
      <c r="F128" s="54"/>
    </row>
    <row r="129" spans="1:6" ht="15.75" thickBot="1">
      <c r="A129" s="51" t="s">
        <v>106</v>
      </c>
      <c r="B129" s="52"/>
      <c r="C129" s="52"/>
      <c r="D129" s="52"/>
      <c r="E129" s="52"/>
      <c r="F129" s="53"/>
    </row>
    <row r="130" spans="1:6" ht="25.5" customHeight="1" thickBot="1">
      <c r="A130" s="51" t="s">
        <v>107</v>
      </c>
      <c r="B130" s="52"/>
      <c r="C130" s="52"/>
      <c r="D130" s="52"/>
      <c r="E130" s="52"/>
      <c r="F130" s="53"/>
    </row>
    <row r="131" spans="1:6" ht="25.5" customHeight="1" thickBot="1">
      <c r="A131" s="51" t="s">
        <v>109</v>
      </c>
      <c r="B131" s="52"/>
      <c r="C131" s="52"/>
      <c r="D131" s="52"/>
      <c r="E131" s="52"/>
      <c r="F131" s="53"/>
    </row>
    <row r="132" spans="1:6" ht="25.5" customHeight="1" thickBot="1">
      <c r="A132" s="51" t="s">
        <v>104</v>
      </c>
      <c r="B132" s="52"/>
      <c r="C132" s="52"/>
      <c r="D132" s="52"/>
      <c r="E132" s="52"/>
      <c r="F132" s="53"/>
    </row>
    <row r="133" spans="1:6" ht="25.5" customHeight="1" thickBot="1">
      <c r="A133" s="51" t="s">
        <v>108</v>
      </c>
      <c r="B133" s="52"/>
      <c r="C133" s="52"/>
      <c r="D133" s="52"/>
      <c r="E133" s="52"/>
      <c r="F133" s="53"/>
    </row>
    <row r="134" spans="1:6" ht="38.25" customHeight="1" thickBot="1">
      <c r="A134" s="51" t="s">
        <v>105</v>
      </c>
      <c r="B134" s="52"/>
      <c r="C134" s="52"/>
      <c r="D134" s="52"/>
      <c r="E134" s="52"/>
      <c r="F134" s="53"/>
    </row>
  </sheetData>
  <sheetProtection password="CF7A" sheet="1" objects="1" scenarios="1"/>
  <protectedRanges>
    <protectedRange sqref="E12:E55" name="Rango1"/>
  </protectedRanges>
  <mergeCells count="24">
    <mergeCell ref="A133:F133"/>
    <mergeCell ref="A134:F134"/>
    <mergeCell ref="A124:F124"/>
    <mergeCell ref="A126:F126"/>
    <mergeCell ref="A129:F129"/>
    <mergeCell ref="A130:F130"/>
    <mergeCell ref="A131:F131"/>
    <mergeCell ref="A132:F132"/>
    <mergeCell ref="A1:F1"/>
    <mergeCell ref="C115:D115"/>
    <mergeCell ref="A7:F7"/>
    <mergeCell ref="A8:F8"/>
    <mergeCell ref="A79:F79"/>
    <mergeCell ref="A87:F87"/>
    <mergeCell ref="C4:C5"/>
    <mergeCell ref="A4:B5"/>
    <mergeCell ref="A10:F10"/>
    <mergeCell ref="A58:F58"/>
    <mergeCell ref="A70:F70"/>
    <mergeCell ref="A118:F118"/>
    <mergeCell ref="A120:F120"/>
    <mergeCell ref="C116:F116"/>
    <mergeCell ref="A123:F123"/>
    <mergeCell ref="A122:F122"/>
  </mergeCells>
  <conditionalFormatting sqref="C4">
    <cfRule type="iconSet" priority="1" dxfId="0">
      <iconSet iconSet="3Arrows">
        <cfvo type="percent" val="0"/>
        <cfvo type="percent" val="33"/>
        <cfvo type="percent" val="67"/>
      </iconSet>
    </cfRule>
    <cfRule type="colorScale" priority="2" dxfId="0">
      <colorScale>
        <cfvo type="min" val="0"/>
        <cfvo type="percentile" val="50"/>
        <cfvo type="max"/>
        <color rgb="FFF8696B"/>
        <color rgb="FFFFEB84"/>
        <color rgb="FF63BE7B"/>
      </colorScale>
    </cfRule>
  </conditionalFormatting>
  <dataValidations count="1">
    <dataValidation type="list" allowBlank="1" showInputMessage="1" showErrorMessage="1" promptTitle="Selecciona el Distribuidor" prompt="Clic para desplegar opciones. &#10;El descuento en la lista inferior cambia automáticamente." sqref="C4">
      <formula1>"Bronce,Plata,Oro"</formula1>
    </dataValidation>
  </dataValidations>
  <printOptions/>
  <pageMargins left="0.7" right="0.7" top="0.75" bottom="0.75" header="0.3" footer="0.3"/>
  <pageSetup orientation="portrait" paperSize="9" r:id="rId1"/>
  <ignoredErrors>
    <ignoredError sqref="C32 C5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Camacho</dc:creator>
  <cp:keywords/>
  <dc:description/>
  <cp:lastModifiedBy>Luis Camacho</cp:lastModifiedBy>
  <dcterms:created xsi:type="dcterms:W3CDTF">2024-03-11T22:04:22Z</dcterms:created>
  <dcterms:modified xsi:type="dcterms:W3CDTF">2024-03-13T16:55:19Z</dcterms:modified>
  <cp:category/>
  <cp:version/>
  <cp:contentType/>
  <cp:contentStatus/>
</cp:coreProperties>
</file>